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DC4E81E0-C051-435B-A2E4-B8581929BB91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List1" sheetId="8" state="hidden" r:id="rId1"/>
    <sheet name="SAŽETAK" sheetId="1" r:id="rId2"/>
    <sheet name="Račun prihoda i rashoda" sheetId="11" r:id="rId3"/>
    <sheet name=" Prihodi i rashodi po izvorima" sheetId="3" r:id="rId4"/>
    <sheet name="Rashodi prema funkcijskoj kl" sheetId="5" r:id="rId5"/>
    <sheet name="Račun financiranja" sheetId="6" r:id="rId6"/>
    <sheet name="POSEBNI DIO" sheetId="7" r:id="rId7"/>
    <sheet name="List2" sheetId="2" r:id="rId8"/>
    <sheet name="List4" sheetId="10" r:id="rId9"/>
    <sheet name="List3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12" i="5" s="1"/>
  <c r="D11" i="5" s="1"/>
  <c r="D15" i="5"/>
  <c r="E26" i="3" l="1"/>
  <c r="E12" i="3"/>
  <c r="F33" i="11"/>
  <c r="F26" i="11" s="1"/>
  <c r="F27" i="11"/>
  <c r="F13" i="11"/>
  <c r="F12" i="11" s="1"/>
  <c r="H15" i="1"/>
  <c r="H12" i="1"/>
  <c r="H9" i="1"/>
  <c r="I9" i="1"/>
  <c r="I15" i="1" s="1"/>
  <c r="I12" i="1"/>
  <c r="I22" i="1"/>
  <c r="I35" i="1"/>
  <c r="I38" i="1" s="1"/>
  <c r="I23" i="1" l="1"/>
  <c r="I29" i="1" s="1"/>
  <c r="G395" i="7"/>
  <c r="F327" i="7"/>
  <c r="F326" i="7" s="1"/>
  <c r="F325" i="7" s="1"/>
  <c r="G327" i="7"/>
  <c r="G326" i="7" s="1"/>
  <c r="G325" i="7" s="1"/>
  <c r="H327" i="7"/>
  <c r="H326" i="7" s="1"/>
  <c r="H325" i="7" s="1"/>
  <c r="I327" i="7"/>
  <c r="I326" i="7" s="1"/>
  <c r="I325" i="7" s="1"/>
  <c r="J327" i="7"/>
  <c r="J326" i="7" s="1"/>
  <c r="J325" i="7" s="1"/>
  <c r="E327" i="7"/>
  <c r="E326" i="7" s="1"/>
  <c r="G226" i="7"/>
  <c r="G225" i="7" s="1"/>
  <c r="G224" i="7" s="1"/>
  <c r="G222" i="7" s="1"/>
  <c r="H226" i="7"/>
  <c r="H225" i="7" s="1"/>
  <c r="H224" i="7" s="1"/>
  <c r="H222" i="7" s="1"/>
  <c r="I226" i="7"/>
  <c r="I225" i="7" s="1"/>
  <c r="I224" i="7" s="1"/>
  <c r="I222" i="7" s="1"/>
  <c r="J226" i="7"/>
  <c r="J225" i="7" s="1"/>
  <c r="J224" i="7" s="1"/>
  <c r="J222" i="7" s="1"/>
  <c r="F226" i="7"/>
  <c r="G477" i="7"/>
  <c r="G476" i="7" s="1"/>
  <c r="G475" i="7" s="1"/>
  <c r="G473" i="7"/>
  <c r="G472" i="7" s="1"/>
  <c r="G471" i="7" s="1"/>
  <c r="G467" i="7"/>
  <c r="G465" i="7"/>
  <c r="G460" i="7"/>
  <c r="G459" i="7" s="1"/>
  <c r="G458" i="7" s="1"/>
  <c r="G457" i="7" s="1"/>
  <c r="G455" i="7"/>
  <c r="G453" i="7"/>
  <c r="G448" i="7"/>
  <c r="G446" i="7"/>
  <c r="G439" i="7"/>
  <c r="G435" i="7"/>
  <c r="G433" i="7"/>
  <c r="G429" i="7"/>
  <c r="G427" i="7"/>
  <c r="G425" i="7"/>
  <c r="G419" i="7"/>
  <c r="G415" i="7"/>
  <c r="G413" i="7"/>
  <c r="G409" i="7"/>
  <c r="G407" i="7"/>
  <c r="G405" i="7"/>
  <c r="G393" i="7"/>
  <c r="G392" i="7" s="1"/>
  <c r="G389" i="7"/>
  <c r="G386" i="7"/>
  <c r="G380" i="7"/>
  <c r="G379" i="7" s="1"/>
  <c r="G378" i="7" s="1"/>
  <c r="G375" i="7"/>
  <c r="G373" i="7"/>
  <c r="G369" i="7"/>
  <c r="G367" i="7"/>
  <c r="G365" i="7"/>
  <c r="G359" i="7"/>
  <c r="G349" i="7"/>
  <c r="G342" i="7"/>
  <c r="G339" i="7"/>
  <c r="G334" i="7"/>
  <c r="G321" i="7"/>
  <c r="G315" i="7"/>
  <c r="G305" i="7"/>
  <c r="G298" i="7"/>
  <c r="G293" i="7"/>
  <c r="G288" i="7"/>
  <c r="G285" i="7"/>
  <c r="G280" i="7"/>
  <c r="G279" i="7" s="1"/>
  <c r="G273" i="7"/>
  <c r="G263" i="7"/>
  <c r="G256" i="7"/>
  <c r="G252" i="7"/>
  <c r="G245" i="7"/>
  <c r="G244" i="7" s="1"/>
  <c r="G243" i="7" s="1"/>
  <c r="G241" i="7" s="1"/>
  <c r="G239" i="7"/>
  <c r="G238" i="7" s="1"/>
  <c r="G237" i="7" s="1"/>
  <c r="G235" i="7"/>
  <c r="G234" i="7" s="1"/>
  <c r="G233" i="7" s="1"/>
  <c r="G232" i="7" s="1"/>
  <c r="G219" i="7"/>
  <c r="G218" i="7" s="1"/>
  <c r="G217" i="7" s="1"/>
  <c r="G216" i="7" s="1"/>
  <c r="G212" i="7"/>
  <c r="G209" i="7"/>
  <c r="G207" i="7"/>
  <c r="G206" i="7" s="1"/>
  <c r="G205" i="7" s="1"/>
  <c r="G203" i="7" s="1"/>
  <c r="G202" i="7" s="1"/>
  <c r="G199" i="7"/>
  <c r="G198" i="7" s="1"/>
  <c r="G197" i="7" s="1"/>
  <c r="G195" i="7" s="1"/>
  <c r="G193" i="7"/>
  <c r="G192" i="7" s="1"/>
  <c r="G191" i="7" s="1"/>
  <c r="G189" i="7" s="1"/>
  <c r="G187" i="7"/>
  <c r="G186" i="7" s="1"/>
  <c r="G185" i="7" s="1"/>
  <c r="G183" i="7" s="1"/>
  <c r="G180" i="7"/>
  <c r="G179" i="7" s="1"/>
  <c r="G176" i="7"/>
  <c r="G174" i="7"/>
  <c r="G172" i="7"/>
  <c r="G166" i="7"/>
  <c r="G165" i="7" s="1"/>
  <c r="G162" i="7"/>
  <c r="G160" i="7"/>
  <c r="G158" i="7"/>
  <c r="G151" i="7"/>
  <c r="G150" i="7" s="1"/>
  <c r="G147" i="7"/>
  <c r="G145" i="7"/>
  <c r="G143" i="7"/>
  <c r="G137" i="7"/>
  <c r="G136" i="7" s="1"/>
  <c r="G133" i="7"/>
  <c r="G131" i="7"/>
  <c r="G129" i="7"/>
  <c r="G122" i="7"/>
  <c r="G121" i="7" s="1"/>
  <c r="G118" i="7"/>
  <c r="G116" i="7"/>
  <c r="G114" i="7"/>
  <c r="G108" i="7"/>
  <c r="G107" i="7" s="1"/>
  <c r="G104" i="7"/>
  <c r="G102" i="7"/>
  <c r="G100" i="7"/>
  <c r="G93" i="7"/>
  <c r="G92" i="7" s="1"/>
  <c r="G89" i="7"/>
  <c r="G87" i="7"/>
  <c r="G85" i="7"/>
  <c r="G79" i="7"/>
  <c r="G78" i="7" s="1"/>
  <c r="G75" i="7"/>
  <c r="G73" i="7"/>
  <c r="G71" i="7"/>
  <c r="G59" i="7"/>
  <c r="G58" i="7" s="1"/>
  <c r="G55" i="7" s="1"/>
  <c r="G52" i="7"/>
  <c r="G50" i="7"/>
  <c r="G44" i="7"/>
  <c r="G43" i="7" s="1"/>
  <c r="G32" i="7"/>
  <c r="G23" i="7"/>
  <c r="G18" i="7"/>
  <c r="G14" i="7"/>
  <c r="E15" i="5"/>
  <c r="E12" i="5" s="1"/>
  <c r="E11" i="5" s="1"/>
  <c r="F15" i="5"/>
  <c r="G15" i="5"/>
  <c r="E13" i="5"/>
  <c r="F13" i="5"/>
  <c r="G13" i="5"/>
  <c r="G284" i="7" l="1"/>
  <c r="G283" i="7" s="1"/>
  <c r="G469" i="7"/>
  <c r="G445" i="7"/>
  <c r="G444" i="7" s="1"/>
  <c r="G372" i="7"/>
  <c r="G84" i="7"/>
  <c r="G221" i="7"/>
  <c r="G424" i="7"/>
  <c r="G385" i="7"/>
  <c r="G384" i="7" s="1"/>
  <c r="G382" i="7" s="1"/>
  <c r="G432" i="7"/>
  <c r="G412" i="7"/>
  <c r="G464" i="7"/>
  <c r="G463" i="7" s="1"/>
  <c r="G462" i="7" s="1"/>
  <c r="G49" i="7"/>
  <c r="G48" i="7" s="1"/>
  <c r="G46" i="7" s="1"/>
  <c r="G142" i="7"/>
  <c r="G141" i="7" s="1"/>
  <c r="G251" i="7"/>
  <c r="G250" i="7" s="1"/>
  <c r="G70" i="7"/>
  <c r="G69" i="7" s="1"/>
  <c r="G157" i="7"/>
  <c r="G156" i="7" s="1"/>
  <c r="G338" i="7"/>
  <c r="G337" i="7" s="1"/>
  <c r="G171" i="7"/>
  <c r="G170" i="7" s="1"/>
  <c r="G452" i="7"/>
  <c r="G451" i="7" s="1"/>
  <c r="G113" i="7"/>
  <c r="G112" i="7" s="1"/>
  <c r="G83" i="7"/>
  <c r="G364" i="7"/>
  <c r="G404" i="7"/>
  <c r="G292" i="7"/>
  <c r="G291" i="7" s="1"/>
  <c r="G128" i="7"/>
  <c r="G127" i="7" s="1"/>
  <c r="G99" i="7"/>
  <c r="G98" i="7" s="1"/>
  <c r="G13" i="7"/>
  <c r="G12" i="7" s="1"/>
  <c r="H13" i="11"/>
  <c r="G13" i="11"/>
  <c r="G12" i="11" s="1"/>
  <c r="E33" i="11"/>
  <c r="G33" i="11"/>
  <c r="H33" i="11"/>
  <c r="I33" i="11"/>
  <c r="G27" i="11"/>
  <c r="E415" i="7"/>
  <c r="F415" i="7"/>
  <c r="H415" i="7"/>
  <c r="H393" i="7"/>
  <c r="H392" i="7" s="1"/>
  <c r="I393" i="7"/>
  <c r="I392" i="7" s="1"/>
  <c r="J393" i="7"/>
  <c r="J392" i="7" s="1"/>
  <c r="F393" i="7"/>
  <c r="F392" i="7" s="1"/>
  <c r="E393" i="7"/>
  <c r="E392" i="7" s="1"/>
  <c r="E395" i="7"/>
  <c r="F395" i="7"/>
  <c r="H395" i="7"/>
  <c r="I395" i="7"/>
  <c r="J395" i="7"/>
  <c r="E158" i="7"/>
  <c r="F158" i="7"/>
  <c r="H158" i="7"/>
  <c r="I158" i="7"/>
  <c r="J158" i="7"/>
  <c r="E160" i="7"/>
  <c r="F160" i="7"/>
  <c r="H160" i="7"/>
  <c r="I160" i="7"/>
  <c r="J160" i="7"/>
  <c r="E162" i="7"/>
  <c r="F162" i="7"/>
  <c r="H162" i="7"/>
  <c r="I162" i="7"/>
  <c r="J162" i="7"/>
  <c r="E166" i="7"/>
  <c r="E165" i="7" s="1"/>
  <c r="F166" i="7"/>
  <c r="F165" i="7" s="1"/>
  <c r="H166" i="7"/>
  <c r="H165" i="7" s="1"/>
  <c r="I166" i="7"/>
  <c r="I165" i="7" s="1"/>
  <c r="J166" i="7"/>
  <c r="J165" i="7" s="1"/>
  <c r="E172" i="7"/>
  <c r="F172" i="7"/>
  <c r="H172" i="7"/>
  <c r="I172" i="7"/>
  <c r="J172" i="7"/>
  <c r="E174" i="7"/>
  <c r="F174" i="7"/>
  <c r="H174" i="7"/>
  <c r="I174" i="7"/>
  <c r="J174" i="7"/>
  <c r="E176" i="7"/>
  <c r="F176" i="7"/>
  <c r="H176" i="7"/>
  <c r="I176" i="7"/>
  <c r="J176" i="7"/>
  <c r="E180" i="7"/>
  <c r="E179" i="7" s="1"/>
  <c r="F180" i="7"/>
  <c r="F179" i="7" s="1"/>
  <c r="H180" i="7"/>
  <c r="H179" i="7" s="1"/>
  <c r="I180" i="7"/>
  <c r="I179" i="7" s="1"/>
  <c r="J180" i="7"/>
  <c r="J179" i="7" s="1"/>
  <c r="G248" i="7" l="1"/>
  <c r="G442" i="7"/>
  <c r="G363" i="7"/>
  <c r="G361" i="7" s="1"/>
  <c r="G403" i="7"/>
  <c r="G423" i="7"/>
  <c r="G10" i="7"/>
  <c r="G9" i="7" s="1"/>
  <c r="G154" i="7"/>
  <c r="G125" i="7"/>
  <c r="G67" i="7"/>
  <c r="G96" i="7"/>
  <c r="G26" i="11"/>
  <c r="F171" i="7"/>
  <c r="F170" i="7" s="1"/>
  <c r="E171" i="7"/>
  <c r="E170" i="7" s="1"/>
  <c r="H157" i="7"/>
  <c r="H156" i="7" s="1"/>
  <c r="F157" i="7"/>
  <c r="F156" i="7" s="1"/>
  <c r="E157" i="7"/>
  <c r="E156" i="7" s="1"/>
  <c r="I157" i="7"/>
  <c r="I156" i="7" s="1"/>
  <c r="J157" i="7"/>
  <c r="J156" i="7" s="1"/>
  <c r="J171" i="7"/>
  <c r="J170" i="7" s="1"/>
  <c r="I171" i="7"/>
  <c r="I170" i="7" s="1"/>
  <c r="H171" i="7"/>
  <c r="H170" i="7" s="1"/>
  <c r="F199" i="7"/>
  <c r="F198" i="7" s="1"/>
  <c r="F197" i="7" s="1"/>
  <c r="F195" i="7" s="1"/>
  <c r="H199" i="7"/>
  <c r="H198" i="7" s="1"/>
  <c r="H197" i="7" s="1"/>
  <c r="H195" i="7" s="1"/>
  <c r="I199" i="7"/>
  <c r="I198" i="7" s="1"/>
  <c r="I197" i="7" s="1"/>
  <c r="I195" i="7" s="1"/>
  <c r="J199" i="7"/>
  <c r="J198" i="7" s="1"/>
  <c r="J197" i="7" s="1"/>
  <c r="J195" i="7" s="1"/>
  <c r="E199" i="7"/>
  <c r="E198" i="7" s="1"/>
  <c r="E197" i="7" s="1"/>
  <c r="E195" i="7" s="1"/>
  <c r="G62" i="7" l="1"/>
  <c r="G8" i="7" s="1"/>
  <c r="G401" i="7"/>
  <c r="G247" i="7" s="1"/>
  <c r="E154" i="7"/>
  <c r="F154" i="7"/>
  <c r="J154" i="7"/>
  <c r="H154" i="7"/>
  <c r="I154" i="7"/>
  <c r="F26" i="3"/>
  <c r="F12" i="3"/>
  <c r="D33" i="11"/>
  <c r="G7" i="7" l="1"/>
  <c r="H477" i="7"/>
  <c r="H476" i="7" s="1"/>
  <c r="I477" i="7"/>
  <c r="I476" i="7" s="1"/>
  <c r="J477" i="7"/>
  <c r="J476" i="7" s="1"/>
  <c r="H473" i="7"/>
  <c r="H472" i="7" s="1"/>
  <c r="H471" i="7" s="1"/>
  <c r="H469" i="7" s="1"/>
  <c r="I473" i="7"/>
  <c r="I472" i="7" s="1"/>
  <c r="I471" i="7" s="1"/>
  <c r="I469" i="7" s="1"/>
  <c r="J473" i="7"/>
  <c r="J472" i="7" s="1"/>
  <c r="J471" i="7" s="1"/>
  <c r="J469" i="7" s="1"/>
  <c r="H467" i="7"/>
  <c r="I467" i="7"/>
  <c r="J467" i="7"/>
  <c r="H465" i="7"/>
  <c r="I465" i="7"/>
  <c r="J465" i="7"/>
  <c r="E467" i="7"/>
  <c r="E465" i="7"/>
  <c r="H460" i="7"/>
  <c r="H459" i="7" s="1"/>
  <c r="H458" i="7" s="1"/>
  <c r="H457" i="7" s="1"/>
  <c r="I460" i="7"/>
  <c r="I459" i="7" s="1"/>
  <c r="I458" i="7" s="1"/>
  <c r="I457" i="7" s="1"/>
  <c r="J460" i="7"/>
  <c r="J459" i="7" s="1"/>
  <c r="J458" i="7" s="1"/>
  <c r="J457" i="7" s="1"/>
  <c r="E460" i="7"/>
  <c r="E459" i="7" s="1"/>
  <c r="E458" i="7" s="1"/>
  <c r="E457" i="7" s="1"/>
  <c r="E453" i="7"/>
  <c r="E452" i="7" s="1"/>
  <c r="E451" i="7" s="1"/>
  <c r="H455" i="7"/>
  <c r="I455" i="7"/>
  <c r="J455" i="7"/>
  <c r="H453" i="7"/>
  <c r="I453" i="7"/>
  <c r="J453" i="7"/>
  <c r="H446" i="7"/>
  <c r="I446" i="7"/>
  <c r="J446" i="7"/>
  <c r="H448" i="7"/>
  <c r="I448" i="7"/>
  <c r="J448" i="7"/>
  <c r="H439" i="7"/>
  <c r="I439" i="7"/>
  <c r="J439" i="7"/>
  <c r="E439" i="7"/>
  <c r="H435" i="7"/>
  <c r="I435" i="7"/>
  <c r="J435" i="7"/>
  <c r="H433" i="7"/>
  <c r="I433" i="7"/>
  <c r="J433" i="7"/>
  <c r="H427" i="7"/>
  <c r="I427" i="7"/>
  <c r="J427" i="7"/>
  <c r="H429" i="7"/>
  <c r="I429" i="7"/>
  <c r="J429" i="7"/>
  <c r="H425" i="7"/>
  <c r="I425" i="7"/>
  <c r="J425" i="7"/>
  <c r="H419" i="7"/>
  <c r="I419" i="7"/>
  <c r="J419" i="7"/>
  <c r="I415" i="7"/>
  <c r="J415" i="7"/>
  <c r="H413" i="7"/>
  <c r="I413" i="7"/>
  <c r="J413" i="7"/>
  <c r="H409" i="7"/>
  <c r="I409" i="7"/>
  <c r="J409" i="7"/>
  <c r="H407" i="7"/>
  <c r="I407" i="7"/>
  <c r="J407" i="7"/>
  <c r="H405" i="7"/>
  <c r="I405" i="7"/>
  <c r="J405" i="7"/>
  <c r="H389" i="7"/>
  <c r="I389" i="7"/>
  <c r="J389" i="7"/>
  <c r="H386" i="7"/>
  <c r="I386" i="7"/>
  <c r="J386" i="7"/>
  <c r="H380" i="7"/>
  <c r="H379" i="7" s="1"/>
  <c r="H378" i="7" s="1"/>
  <c r="I380" i="7"/>
  <c r="I379" i="7" s="1"/>
  <c r="I378" i="7" s="1"/>
  <c r="J380" i="7"/>
  <c r="J379" i="7" s="1"/>
  <c r="J378" i="7" s="1"/>
  <c r="H375" i="7"/>
  <c r="I375" i="7"/>
  <c r="J375" i="7"/>
  <c r="H373" i="7"/>
  <c r="I373" i="7"/>
  <c r="J373" i="7"/>
  <c r="H369" i="7"/>
  <c r="I369" i="7"/>
  <c r="J369" i="7"/>
  <c r="H367" i="7"/>
  <c r="I367" i="7"/>
  <c r="J367" i="7"/>
  <c r="H365" i="7"/>
  <c r="I365" i="7"/>
  <c r="J365" i="7"/>
  <c r="H359" i="7"/>
  <c r="I359" i="7"/>
  <c r="J359" i="7"/>
  <c r="H349" i="7"/>
  <c r="I349" i="7"/>
  <c r="J349" i="7"/>
  <c r="H342" i="7"/>
  <c r="I342" i="7"/>
  <c r="J342" i="7"/>
  <c r="H339" i="7"/>
  <c r="I339" i="7"/>
  <c r="J339" i="7"/>
  <c r="H334" i="7"/>
  <c r="I334" i="7"/>
  <c r="J334" i="7"/>
  <c r="H321" i="7"/>
  <c r="I321" i="7"/>
  <c r="J321" i="7"/>
  <c r="H315" i="7"/>
  <c r="I315" i="7"/>
  <c r="J315" i="7"/>
  <c r="H305" i="7"/>
  <c r="I305" i="7"/>
  <c r="J305" i="7"/>
  <c r="H298" i="7"/>
  <c r="I298" i="7"/>
  <c r="J298" i="7"/>
  <c r="H293" i="7"/>
  <c r="I293" i="7"/>
  <c r="J293" i="7"/>
  <c r="H288" i="7"/>
  <c r="I288" i="7"/>
  <c r="J288" i="7"/>
  <c r="H285" i="7"/>
  <c r="I285" i="7"/>
  <c r="J285" i="7"/>
  <c r="H280" i="7"/>
  <c r="H279" i="7" s="1"/>
  <c r="I280" i="7"/>
  <c r="I279" i="7" s="1"/>
  <c r="J280" i="7"/>
  <c r="J279" i="7" s="1"/>
  <c r="H273" i="7"/>
  <c r="I273" i="7"/>
  <c r="J273" i="7"/>
  <c r="H263" i="7"/>
  <c r="I263" i="7"/>
  <c r="J263" i="7"/>
  <c r="H256" i="7"/>
  <c r="I256" i="7"/>
  <c r="J256" i="7"/>
  <c r="H23" i="7"/>
  <c r="H252" i="7"/>
  <c r="I252" i="7"/>
  <c r="J252" i="7"/>
  <c r="H245" i="7"/>
  <c r="H244" i="7" s="1"/>
  <c r="H243" i="7" s="1"/>
  <c r="H241" i="7" s="1"/>
  <c r="I245" i="7"/>
  <c r="I244" i="7" s="1"/>
  <c r="I243" i="7" s="1"/>
  <c r="I241" i="7" s="1"/>
  <c r="J245" i="7"/>
  <c r="J244" i="7" s="1"/>
  <c r="J243" i="7" s="1"/>
  <c r="J241" i="7" s="1"/>
  <c r="H239" i="7"/>
  <c r="H238" i="7" s="1"/>
  <c r="H237" i="7" s="1"/>
  <c r="I239" i="7"/>
  <c r="I238" i="7" s="1"/>
  <c r="I237" i="7" s="1"/>
  <c r="J239" i="7"/>
  <c r="J238" i="7" s="1"/>
  <c r="J237" i="7" s="1"/>
  <c r="H235" i="7"/>
  <c r="H234" i="7" s="1"/>
  <c r="H233" i="7" s="1"/>
  <c r="H232" i="7" s="1"/>
  <c r="I235" i="7"/>
  <c r="I234" i="7" s="1"/>
  <c r="I233" i="7" s="1"/>
  <c r="I232" i="7" s="1"/>
  <c r="J235" i="7"/>
  <c r="J234" i="7" s="1"/>
  <c r="J233" i="7" s="1"/>
  <c r="J232" i="7" s="1"/>
  <c r="H219" i="7"/>
  <c r="H218" i="7" s="1"/>
  <c r="H217" i="7" s="1"/>
  <c r="H216" i="7" s="1"/>
  <c r="I219" i="7"/>
  <c r="I218" i="7" s="1"/>
  <c r="I217" i="7" s="1"/>
  <c r="I216" i="7" s="1"/>
  <c r="J219" i="7"/>
  <c r="J218" i="7" s="1"/>
  <c r="J217" i="7" s="1"/>
  <c r="J216" i="7" s="1"/>
  <c r="H212" i="7"/>
  <c r="I212" i="7"/>
  <c r="J212" i="7"/>
  <c r="H209" i="7"/>
  <c r="I209" i="7"/>
  <c r="J209" i="7"/>
  <c r="H207" i="7"/>
  <c r="H206" i="7" s="1"/>
  <c r="H205" i="7" s="1"/>
  <c r="H203" i="7" s="1"/>
  <c r="H202" i="7" s="1"/>
  <c r="I207" i="7"/>
  <c r="I206" i="7" s="1"/>
  <c r="I205" i="7" s="1"/>
  <c r="I203" i="7" s="1"/>
  <c r="I202" i="7" s="1"/>
  <c r="J207" i="7"/>
  <c r="J206" i="7" s="1"/>
  <c r="J205" i="7" s="1"/>
  <c r="J203" i="7" s="1"/>
  <c r="J202" i="7" s="1"/>
  <c r="H193" i="7"/>
  <c r="H192" i="7" s="1"/>
  <c r="H191" i="7" s="1"/>
  <c r="H189" i="7" s="1"/>
  <c r="I193" i="7"/>
  <c r="I192" i="7" s="1"/>
  <c r="I191" i="7" s="1"/>
  <c r="I189" i="7" s="1"/>
  <c r="J193" i="7"/>
  <c r="J192" i="7" s="1"/>
  <c r="J191" i="7" s="1"/>
  <c r="J189" i="7" s="1"/>
  <c r="I187" i="7"/>
  <c r="I186" i="7" s="1"/>
  <c r="I185" i="7" s="1"/>
  <c r="I183" i="7" s="1"/>
  <c r="J187" i="7"/>
  <c r="J186" i="7" s="1"/>
  <c r="J185" i="7" s="1"/>
  <c r="J183" i="7" s="1"/>
  <c r="H151" i="7"/>
  <c r="H150" i="7" s="1"/>
  <c r="I151" i="7"/>
  <c r="I150" i="7" s="1"/>
  <c r="J151" i="7"/>
  <c r="J150" i="7" s="1"/>
  <c r="H147" i="7"/>
  <c r="I147" i="7"/>
  <c r="J147" i="7"/>
  <c r="H145" i="7"/>
  <c r="I145" i="7"/>
  <c r="J145" i="7"/>
  <c r="H143" i="7"/>
  <c r="I143" i="7"/>
  <c r="J143" i="7"/>
  <c r="H137" i="7"/>
  <c r="H136" i="7" s="1"/>
  <c r="I137" i="7"/>
  <c r="I136" i="7" s="1"/>
  <c r="J137" i="7"/>
  <c r="J136" i="7" s="1"/>
  <c r="H133" i="7"/>
  <c r="I133" i="7"/>
  <c r="J133" i="7"/>
  <c r="H131" i="7"/>
  <c r="I131" i="7"/>
  <c r="J131" i="7"/>
  <c r="H129" i="7"/>
  <c r="I129" i="7"/>
  <c r="J129" i="7"/>
  <c r="H122" i="7"/>
  <c r="H121" i="7" s="1"/>
  <c r="I122" i="7"/>
  <c r="I121" i="7" s="1"/>
  <c r="J122" i="7"/>
  <c r="J121" i="7" s="1"/>
  <c r="H118" i="7"/>
  <c r="I118" i="7"/>
  <c r="J118" i="7"/>
  <c r="H116" i="7"/>
  <c r="I116" i="7"/>
  <c r="J116" i="7"/>
  <c r="H114" i="7"/>
  <c r="I114" i="7"/>
  <c r="J114" i="7"/>
  <c r="H108" i="7"/>
  <c r="H107" i="7" s="1"/>
  <c r="I108" i="7"/>
  <c r="I107" i="7" s="1"/>
  <c r="J108" i="7"/>
  <c r="J107" i="7" s="1"/>
  <c r="H104" i="7"/>
  <c r="I104" i="7"/>
  <c r="J104" i="7"/>
  <c r="H102" i="7"/>
  <c r="I102" i="7"/>
  <c r="J102" i="7"/>
  <c r="H100" i="7"/>
  <c r="I100" i="7"/>
  <c r="J100" i="7"/>
  <c r="H93" i="7"/>
  <c r="H92" i="7" s="1"/>
  <c r="I93" i="7"/>
  <c r="I92" i="7" s="1"/>
  <c r="J93" i="7"/>
  <c r="J92" i="7" s="1"/>
  <c r="H89" i="7"/>
  <c r="I89" i="7"/>
  <c r="J89" i="7"/>
  <c r="H87" i="7"/>
  <c r="I87" i="7"/>
  <c r="J87" i="7"/>
  <c r="H85" i="7"/>
  <c r="I85" i="7"/>
  <c r="J85" i="7"/>
  <c r="H79" i="7"/>
  <c r="H78" i="7" s="1"/>
  <c r="I79" i="7"/>
  <c r="I78" i="7" s="1"/>
  <c r="J79" i="7"/>
  <c r="J78" i="7" s="1"/>
  <c r="H75" i="7"/>
  <c r="I75" i="7"/>
  <c r="J75" i="7"/>
  <c r="H73" i="7"/>
  <c r="I73" i="7"/>
  <c r="J73" i="7"/>
  <c r="H71" i="7"/>
  <c r="I71" i="7"/>
  <c r="J71" i="7"/>
  <c r="H59" i="7"/>
  <c r="H58" i="7" s="1"/>
  <c r="H55" i="7" s="1"/>
  <c r="I60" i="7"/>
  <c r="I59" i="7" s="1"/>
  <c r="I58" i="7" s="1"/>
  <c r="I55" i="7" s="1"/>
  <c r="J60" i="7"/>
  <c r="J59" i="7" s="1"/>
  <c r="J58" i="7" s="1"/>
  <c r="J55" i="7" s="1"/>
  <c r="H52" i="7"/>
  <c r="I52" i="7"/>
  <c r="J52" i="7"/>
  <c r="H50" i="7"/>
  <c r="I50" i="7"/>
  <c r="J50" i="7"/>
  <c r="H44" i="7"/>
  <c r="H43" i="7" s="1"/>
  <c r="I44" i="7"/>
  <c r="I43" i="7" s="1"/>
  <c r="J44" i="7"/>
  <c r="J43" i="7" s="1"/>
  <c r="H32" i="7"/>
  <c r="I32" i="7"/>
  <c r="J32" i="7"/>
  <c r="I23" i="7"/>
  <c r="J23" i="7"/>
  <c r="H18" i="7"/>
  <c r="I18" i="7"/>
  <c r="J18" i="7"/>
  <c r="H14" i="7"/>
  <c r="I14" i="7"/>
  <c r="J14" i="7"/>
  <c r="E405" i="7"/>
  <c r="E407" i="7"/>
  <c r="E409" i="7"/>
  <c r="E413" i="7"/>
  <c r="E419" i="7"/>
  <c r="F239" i="7"/>
  <c r="F238" i="7" s="1"/>
  <c r="F237" i="7" s="1"/>
  <c r="E239" i="7"/>
  <c r="E238" i="7" s="1"/>
  <c r="E237" i="7" s="1"/>
  <c r="H187" i="7"/>
  <c r="F187" i="7"/>
  <c r="F186" i="7" s="1"/>
  <c r="F185" i="7" s="1"/>
  <c r="F183" i="7" s="1"/>
  <c r="E187" i="7"/>
  <c r="E186" i="7" s="1"/>
  <c r="E185" i="7" s="1"/>
  <c r="E183" i="7" s="1"/>
  <c r="J221" i="7" l="1"/>
  <c r="I221" i="7"/>
  <c r="H221" i="7"/>
  <c r="E412" i="7"/>
  <c r="I445" i="7"/>
  <c r="I444" i="7" s="1"/>
  <c r="H445" i="7"/>
  <c r="H444" i="7" s="1"/>
  <c r="I372" i="7"/>
  <c r="J445" i="7"/>
  <c r="J444" i="7" s="1"/>
  <c r="J372" i="7"/>
  <c r="E404" i="7"/>
  <c r="J452" i="7"/>
  <c r="J451" i="7" s="1"/>
  <c r="I464" i="7"/>
  <c r="I463" i="7" s="1"/>
  <c r="I462" i="7" s="1"/>
  <c r="J464" i="7"/>
  <c r="J463" i="7" s="1"/>
  <c r="J462" i="7" s="1"/>
  <c r="H464" i="7"/>
  <c r="H463" i="7" s="1"/>
  <c r="H462" i="7" s="1"/>
  <c r="E464" i="7"/>
  <c r="E463" i="7" s="1"/>
  <c r="E462" i="7" s="1"/>
  <c r="I452" i="7"/>
  <c r="I451" i="7" s="1"/>
  <c r="H452" i="7"/>
  <c r="H451" i="7" s="1"/>
  <c r="I432" i="7"/>
  <c r="J432" i="7"/>
  <c r="H432" i="7"/>
  <c r="J424" i="7"/>
  <c r="I424" i="7"/>
  <c r="H424" i="7"/>
  <c r="J412" i="7"/>
  <c r="I412" i="7"/>
  <c r="H412" i="7"/>
  <c r="I404" i="7"/>
  <c r="J404" i="7"/>
  <c r="H404" i="7"/>
  <c r="J385" i="7"/>
  <c r="J384" i="7" s="1"/>
  <c r="J382" i="7" s="1"/>
  <c r="I385" i="7"/>
  <c r="I384" i="7" s="1"/>
  <c r="I382" i="7" s="1"/>
  <c r="H385" i="7"/>
  <c r="H384" i="7" s="1"/>
  <c r="H382" i="7" s="1"/>
  <c r="H372" i="7"/>
  <c r="J364" i="7"/>
  <c r="I364" i="7"/>
  <c r="H364" i="7"/>
  <c r="I338" i="7"/>
  <c r="I337" i="7" s="1"/>
  <c r="J338" i="7"/>
  <c r="J337" i="7" s="1"/>
  <c r="H338" i="7"/>
  <c r="H337" i="7" s="1"/>
  <c r="I292" i="7"/>
  <c r="I291" i="7" s="1"/>
  <c r="J292" i="7"/>
  <c r="J291" i="7" s="1"/>
  <c r="H292" i="7"/>
  <c r="H291" i="7" s="1"/>
  <c r="J284" i="7"/>
  <c r="J283" i="7" s="1"/>
  <c r="I284" i="7"/>
  <c r="I283" i="7" s="1"/>
  <c r="H284" i="7"/>
  <c r="H283" i="7" s="1"/>
  <c r="J251" i="7"/>
  <c r="J250" i="7" s="1"/>
  <c r="H251" i="7"/>
  <c r="H250" i="7" s="1"/>
  <c r="I251" i="7"/>
  <c r="I250" i="7" s="1"/>
  <c r="J70" i="7"/>
  <c r="J69" i="7" s="1"/>
  <c r="J13" i="7"/>
  <c r="J12" i="7" s="1"/>
  <c r="I13" i="7"/>
  <c r="I12" i="7" s="1"/>
  <c r="H49" i="7"/>
  <c r="H48" i="7" s="1"/>
  <c r="H46" i="7" s="1"/>
  <c r="J142" i="7"/>
  <c r="J141" i="7" s="1"/>
  <c r="I142" i="7"/>
  <c r="I141" i="7" s="1"/>
  <c r="H142" i="7"/>
  <c r="H141" i="7" s="1"/>
  <c r="J128" i="7"/>
  <c r="J127" i="7" s="1"/>
  <c r="I128" i="7"/>
  <c r="I127" i="7" s="1"/>
  <c r="H128" i="7"/>
  <c r="H127" i="7" s="1"/>
  <c r="H113" i="7"/>
  <c r="H112" i="7" s="1"/>
  <c r="I113" i="7"/>
  <c r="I112" i="7" s="1"/>
  <c r="J113" i="7"/>
  <c r="J112" i="7" s="1"/>
  <c r="I99" i="7"/>
  <c r="I98" i="7" s="1"/>
  <c r="J99" i="7"/>
  <c r="J98" i="7" s="1"/>
  <c r="H99" i="7"/>
  <c r="H98" i="7" s="1"/>
  <c r="J84" i="7"/>
  <c r="J83" i="7" s="1"/>
  <c r="I84" i="7"/>
  <c r="I83" i="7" s="1"/>
  <c r="H84" i="7"/>
  <c r="H83" i="7" s="1"/>
  <c r="I70" i="7"/>
  <c r="I69" i="7" s="1"/>
  <c r="H70" i="7"/>
  <c r="H69" i="7" s="1"/>
  <c r="H13" i="7"/>
  <c r="H12" i="7" s="1"/>
  <c r="I49" i="7"/>
  <c r="I48" i="7" s="1"/>
  <c r="I46" i="7" s="1"/>
  <c r="J49" i="7"/>
  <c r="J48" i="7" s="1"/>
  <c r="J46" i="7" s="1"/>
  <c r="H186" i="7"/>
  <c r="H185" i="7" s="1"/>
  <c r="H183" i="7" s="1"/>
  <c r="I442" i="7" l="1"/>
  <c r="H403" i="7"/>
  <c r="J442" i="7"/>
  <c r="H442" i="7"/>
  <c r="I363" i="7"/>
  <c r="I361" i="7" s="1"/>
  <c r="J363" i="7"/>
  <c r="J361" i="7" s="1"/>
  <c r="E403" i="7"/>
  <c r="H423" i="7"/>
  <c r="I423" i="7"/>
  <c r="J423" i="7"/>
  <c r="J403" i="7"/>
  <c r="I403" i="7"/>
  <c r="H363" i="7"/>
  <c r="H361" i="7" s="1"/>
  <c r="I248" i="7"/>
  <c r="H248" i="7"/>
  <c r="J248" i="7"/>
  <c r="I10" i="7"/>
  <c r="I9" i="7" s="1"/>
  <c r="J10" i="7"/>
  <c r="J9" i="7" s="1"/>
  <c r="H10" i="7"/>
  <c r="H9" i="7" s="1"/>
  <c r="J125" i="7"/>
  <c r="I125" i="7"/>
  <c r="H125" i="7"/>
  <c r="H96" i="7"/>
  <c r="J96" i="7"/>
  <c r="I96" i="7"/>
  <c r="J67" i="7"/>
  <c r="I67" i="7"/>
  <c r="H67" i="7"/>
  <c r="H401" i="7" l="1"/>
  <c r="H247" i="7" s="1"/>
  <c r="I62" i="7"/>
  <c r="I8" i="7" s="1"/>
  <c r="H62" i="7"/>
  <c r="J62" i="7"/>
  <c r="J8" i="7" s="1"/>
  <c r="H8" i="7"/>
  <c r="J401" i="7"/>
  <c r="J247" i="7" s="1"/>
  <c r="I401" i="7"/>
  <c r="I247" i="7" s="1"/>
  <c r="H7" i="7" l="1"/>
  <c r="I7" i="7"/>
  <c r="J7" i="7"/>
  <c r="J9" i="1"/>
  <c r="K9" i="1"/>
  <c r="C15" i="5"/>
  <c r="C13" i="5"/>
  <c r="C12" i="5" s="1"/>
  <c r="C11" i="5" s="1"/>
  <c r="B13" i="5"/>
  <c r="B15" i="5"/>
  <c r="B12" i="5" l="1"/>
  <c r="B11" i="5" s="1"/>
  <c r="G12" i="5"/>
  <c r="G11" i="5" s="1"/>
  <c r="F12" i="5"/>
  <c r="F11" i="5" s="1"/>
  <c r="C26" i="3"/>
  <c r="C12" i="3"/>
  <c r="E52" i="7"/>
  <c r="E44" i="7"/>
  <c r="E43" i="7" s="1"/>
  <c r="D27" i="11"/>
  <c r="F9" i="1"/>
  <c r="D13" i="11"/>
  <c r="D26" i="11" l="1"/>
  <c r="D12" i="11"/>
  <c r="H26" i="3" l="1"/>
  <c r="G26" i="3"/>
  <c r="D26" i="3"/>
  <c r="H12" i="3"/>
  <c r="G12" i="3"/>
  <c r="E359" i="7"/>
  <c r="F359" i="7"/>
  <c r="D12" i="3"/>
  <c r="H27" i="11" l="1"/>
  <c r="I27" i="11"/>
  <c r="E27" i="11"/>
  <c r="H12" i="11"/>
  <c r="I13" i="11"/>
  <c r="I12" i="11" s="1"/>
  <c r="E13" i="11"/>
  <c r="E12" i="11" s="1"/>
  <c r="H26" i="11" l="1"/>
  <c r="E26" i="11"/>
  <c r="I26" i="11"/>
  <c r="E342" i="7"/>
  <c r="E349" i="7"/>
  <c r="E339" i="7"/>
  <c r="E315" i="7"/>
  <c r="E338" i="7" l="1"/>
  <c r="E337" i="7" s="1"/>
  <c r="E193" i="7" l="1"/>
  <c r="E192" i="7" s="1"/>
  <c r="E191" i="7" s="1"/>
  <c r="E189" i="7" s="1"/>
  <c r="F193" i="7"/>
  <c r="F192" i="7" s="1"/>
  <c r="F191" i="7" s="1"/>
  <c r="F189" i="7" s="1"/>
  <c r="E207" i="7"/>
  <c r="E206" i="7" s="1"/>
  <c r="E205" i="7" s="1"/>
  <c r="E203" i="7" s="1"/>
  <c r="E202" i="7" s="1"/>
  <c r="F207" i="7"/>
  <c r="F206" i="7" s="1"/>
  <c r="F205" i="7" s="1"/>
  <c r="F203" i="7" s="1"/>
  <c r="F202" i="7" s="1"/>
  <c r="F209" i="7"/>
  <c r="F212" i="7"/>
  <c r="E213" i="7"/>
  <c r="E212" i="7" s="1"/>
  <c r="E210" i="7" s="1"/>
  <c r="E219" i="7"/>
  <c r="E218" i="7" s="1"/>
  <c r="E217" i="7" s="1"/>
  <c r="E216" i="7" s="1"/>
  <c r="F219" i="7"/>
  <c r="F218" i="7" s="1"/>
  <c r="F217" i="7" s="1"/>
  <c r="F216" i="7" s="1"/>
  <c r="F38" i="1"/>
  <c r="J35" i="1" s="1"/>
  <c r="J38" i="1" s="1"/>
  <c r="K35" i="1" s="1"/>
  <c r="K38" i="1" s="1"/>
  <c r="K22" i="1"/>
  <c r="J22" i="1"/>
  <c r="G22" i="1"/>
  <c r="F22" i="1"/>
  <c r="K12" i="1"/>
  <c r="J12" i="1"/>
  <c r="F12" i="1"/>
  <c r="G9" i="1"/>
  <c r="E209" i="7" l="1"/>
  <c r="F15" i="1"/>
  <c r="J15" i="1"/>
  <c r="J23" i="1" s="1"/>
  <c r="J29" i="1" s="1"/>
  <c r="J30" i="1" s="1"/>
  <c r="K15" i="1"/>
  <c r="K23" i="1" s="1"/>
  <c r="K29" i="1" s="1"/>
  <c r="K30" i="1" s="1"/>
  <c r="F151" i="7"/>
  <c r="F150" i="7" s="1"/>
  <c r="E151" i="7"/>
  <c r="E150" i="7" s="1"/>
  <c r="F147" i="7"/>
  <c r="E147" i="7"/>
  <c r="F145" i="7"/>
  <c r="E145" i="7"/>
  <c r="F143" i="7"/>
  <c r="E143" i="7"/>
  <c r="F137" i="7"/>
  <c r="F136" i="7" s="1"/>
  <c r="E137" i="7"/>
  <c r="E136" i="7" s="1"/>
  <c r="F133" i="7"/>
  <c r="E133" i="7"/>
  <c r="F131" i="7"/>
  <c r="E131" i="7"/>
  <c r="F129" i="7"/>
  <c r="E129" i="7"/>
  <c r="F122" i="7"/>
  <c r="F121" i="7" s="1"/>
  <c r="E122" i="7"/>
  <c r="E121" i="7" s="1"/>
  <c r="F118" i="7"/>
  <c r="E118" i="7"/>
  <c r="F116" i="7"/>
  <c r="E116" i="7"/>
  <c r="F114" i="7"/>
  <c r="E114" i="7"/>
  <c r="F14" i="7"/>
  <c r="I219" i="2"/>
  <c r="F23" i="1" l="1"/>
  <c r="F29" i="1" s="1"/>
  <c r="F30" i="1"/>
  <c r="E142" i="7"/>
  <c r="E141" i="7" s="1"/>
  <c r="F113" i="7"/>
  <c r="F112" i="7" s="1"/>
  <c r="E128" i="7"/>
  <c r="E127" i="7" s="1"/>
  <c r="F128" i="7"/>
  <c r="F127" i="7" s="1"/>
  <c r="F142" i="7"/>
  <c r="F141" i="7" s="1"/>
  <c r="E113" i="7"/>
  <c r="E112" i="7" s="1"/>
  <c r="I218" i="2"/>
  <c r="E473" i="7"/>
  <c r="E472" i="7" s="1"/>
  <c r="E471" i="7" s="1"/>
  <c r="E477" i="7"/>
  <c r="E476" i="7" s="1"/>
  <c r="E475" i="7" s="1"/>
  <c r="E448" i="7"/>
  <c r="E445" i="7" s="1"/>
  <c r="E444" i="7" s="1"/>
  <c r="F477" i="7"/>
  <c r="F476" i="7" s="1"/>
  <c r="F475" i="7" s="1"/>
  <c r="F473" i="7"/>
  <c r="F472" i="7" s="1"/>
  <c r="F471" i="7" s="1"/>
  <c r="F467" i="7"/>
  <c r="F465" i="7"/>
  <c r="F460" i="7"/>
  <c r="F459" i="7" s="1"/>
  <c r="F458" i="7" s="1"/>
  <c r="F457" i="7" s="1"/>
  <c r="F455" i="7"/>
  <c r="F453" i="7"/>
  <c r="F448" i="7"/>
  <c r="F446" i="7"/>
  <c r="E125" i="7" l="1"/>
  <c r="F125" i="7"/>
  <c r="F452" i="7"/>
  <c r="F451" i="7" s="1"/>
  <c r="F464" i="7"/>
  <c r="F463" i="7" s="1"/>
  <c r="F462" i="7" s="1"/>
  <c r="F445" i="7"/>
  <c r="F444" i="7" s="1"/>
  <c r="F442" i="7" s="1"/>
  <c r="F469" i="7"/>
  <c r="E469" i="7"/>
  <c r="E442" i="7"/>
  <c r="E425" i="7" l="1"/>
  <c r="E427" i="7"/>
  <c r="E429" i="7"/>
  <c r="E433" i="7"/>
  <c r="E435" i="7"/>
  <c r="E386" i="7"/>
  <c r="E389" i="7"/>
  <c r="E380" i="7"/>
  <c r="E379" i="7" s="1"/>
  <c r="E378" i="7" s="1"/>
  <c r="E375" i="7"/>
  <c r="E373" i="7"/>
  <c r="E365" i="7"/>
  <c r="E367" i="7"/>
  <c r="E369" i="7"/>
  <c r="E334" i="7"/>
  <c r="E325" i="7" s="1"/>
  <c r="E305" i="7"/>
  <c r="E298" i="7"/>
  <c r="F293" i="7"/>
  <c r="E293" i="7"/>
  <c r="E285" i="7"/>
  <c r="E284" i="7" s="1"/>
  <c r="E283" i="7" s="1"/>
  <c r="E280" i="7"/>
  <c r="E279" i="7" s="1"/>
  <c r="E273" i="7"/>
  <c r="E263" i="7"/>
  <c r="E256" i="7"/>
  <c r="E252" i="7"/>
  <c r="F252" i="7"/>
  <c r="F256" i="7"/>
  <c r="F263" i="7"/>
  <c r="F273" i="7"/>
  <c r="F280" i="7"/>
  <c r="F279" i="7" s="1"/>
  <c r="F285" i="7"/>
  <c r="F288" i="7"/>
  <c r="F298" i="7"/>
  <c r="F305" i="7"/>
  <c r="F315" i="7"/>
  <c r="F321" i="7"/>
  <c r="F334" i="7"/>
  <c r="F339" i="7"/>
  <c r="F342" i="7"/>
  <c r="F349" i="7"/>
  <c r="F365" i="7"/>
  <c r="F367" i="7"/>
  <c r="F369" i="7"/>
  <c r="F373" i="7"/>
  <c r="F375" i="7"/>
  <c r="F380" i="7"/>
  <c r="F379" i="7" s="1"/>
  <c r="F378" i="7" s="1"/>
  <c r="F386" i="7"/>
  <c r="F389" i="7"/>
  <c r="F405" i="7"/>
  <c r="F407" i="7"/>
  <c r="F409" i="7"/>
  <c r="F413" i="7"/>
  <c r="F419" i="7"/>
  <c r="F425" i="7"/>
  <c r="F427" i="7"/>
  <c r="F429" i="7"/>
  <c r="F433" i="7"/>
  <c r="F435" i="7"/>
  <c r="F439" i="7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5" i="2"/>
  <c r="H215" i="2"/>
  <c r="H214" i="2" s="1"/>
  <c r="H213" i="2" s="1"/>
  <c r="H211" i="2"/>
  <c r="H210" i="2"/>
  <c r="H209" i="2" s="1"/>
  <c r="H205" i="2"/>
  <c r="H203" i="2"/>
  <c r="H202" i="2" s="1"/>
  <c r="H201" i="2" s="1"/>
  <c r="H200" i="2" s="1"/>
  <c r="H198" i="2"/>
  <c r="H197" i="2" s="1"/>
  <c r="H196" i="2" s="1"/>
  <c r="H195" i="2" s="1"/>
  <c r="H193" i="2"/>
  <c r="H190" i="2" s="1"/>
  <c r="H189" i="2" s="1"/>
  <c r="H191" i="2"/>
  <c r="H186" i="2"/>
  <c r="H183" i="2" s="1"/>
  <c r="H182" i="2" s="1"/>
  <c r="H180" i="2" s="1"/>
  <c r="H184" i="2"/>
  <c r="H177" i="2"/>
  <c r="H173" i="2"/>
  <c r="H171" i="2"/>
  <c r="H170" i="2"/>
  <c r="H167" i="2"/>
  <c r="H165" i="2"/>
  <c r="H163" i="2"/>
  <c r="H162" i="2"/>
  <c r="H161" i="2" s="1"/>
  <c r="H157" i="2"/>
  <c r="H153" i="2"/>
  <c r="H151" i="2"/>
  <c r="H150" i="2" s="1"/>
  <c r="H147" i="2"/>
  <c r="H145" i="2"/>
  <c r="H143" i="2"/>
  <c r="H142" i="2" s="1"/>
  <c r="H141" i="2" s="1"/>
  <c r="H139" i="2" s="1"/>
  <c r="H137" i="2"/>
  <c r="H134" i="2"/>
  <c r="H131" i="2"/>
  <c r="H130" i="2"/>
  <c r="H129" i="2"/>
  <c r="H126" i="2"/>
  <c r="H116" i="2"/>
  <c r="H110" i="2"/>
  <c r="H107" i="2"/>
  <c r="H106" i="2" s="1"/>
  <c r="H105" i="2" s="1"/>
  <c r="H103" i="2" s="1"/>
  <c r="H101" i="2"/>
  <c r="H100" i="2" s="1"/>
  <c r="H99" i="2" s="1"/>
  <c r="H96" i="2"/>
  <c r="H94" i="2"/>
  <c r="H93" i="2" s="1"/>
  <c r="H90" i="2"/>
  <c r="H88" i="2"/>
  <c r="H86" i="2"/>
  <c r="H85" i="2" s="1"/>
  <c r="H84" i="2" s="1"/>
  <c r="H82" i="2" s="1"/>
  <c r="H80" i="2"/>
  <c r="H78" i="2" s="1"/>
  <c r="H77" i="2" s="1"/>
  <c r="H70" i="2"/>
  <c r="H60" i="2"/>
  <c r="H53" i="2"/>
  <c r="H49" i="2"/>
  <c r="H48" i="2" s="1"/>
  <c r="H47" i="2" s="1"/>
  <c r="H43" i="2"/>
  <c r="H42" i="2"/>
  <c r="H41" i="2"/>
  <c r="H38" i="2"/>
  <c r="H37" i="2" s="1"/>
  <c r="H31" i="2"/>
  <c r="H21" i="2"/>
  <c r="H14" i="2"/>
  <c r="H9" i="2" s="1"/>
  <c r="H8" i="2" s="1"/>
  <c r="H6" i="2" s="1"/>
  <c r="H10" i="2"/>
  <c r="F412" i="7" l="1"/>
  <c r="E292" i="7"/>
  <c r="E291" i="7" s="1"/>
  <c r="F292" i="7"/>
  <c r="F291" i="7" s="1"/>
  <c r="E424" i="7"/>
  <c r="E432" i="7"/>
  <c r="E372" i="7"/>
  <c r="E385" i="7"/>
  <c r="E384" i="7" s="1"/>
  <c r="E382" i="7" s="1"/>
  <c r="E364" i="7"/>
  <c r="F284" i="7"/>
  <c r="F283" i="7" s="1"/>
  <c r="F424" i="7"/>
  <c r="F251" i="7"/>
  <c r="F250" i="7" s="1"/>
  <c r="F364" i="7"/>
  <c r="F432" i="7"/>
  <c r="F404" i="7"/>
  <c r="F372" i="7"/>
  <c r="F338" i="7"/>
  <c r="F337" i="7" s="1"/>
  <c r="F385" i="7"/>
  <c r="F384" i="7" s="1"/>
  <c r="F382" i="7" s="1"/>
  <c r="E251" i="7"/>
  <c r="E250" i="7" s="1"/>
  <c r="H5" i="2"/>
  <c r="H207" i="2"/>
  <c r="E248" i="7" l="1"/>
  <c r="F248" i="7"/>
  <c r="E423" i="7"/>
  <c r="E401" i="7" s="1"/>
  <c r="E363" i="7"/>
  <c r="E361" i="7" s="1"/>
  <c r="F423" i="7"/>
  <c r="F403" i="7"/>
  <c r="F363" i="7"/>
  <c r="F361" i="7" s="1"/>
  <c r="E247" i="7" l="1"/>
  <c r="F401" i="7"/>
  <c r="F247" i="7" s="1"/>
  <c r="F225" i="7" l="1"/>
  <c r="F224" i="7" s="1"/>
  <c r="F222" i="7" s="1"/>
  <c r="E226" i="7"/>
  <c r="F32" i="2"/>
  <c r="F31" i="2"/>
  <c r="F30" i="2"/>
  <c r="F235" i="7"/>
  <c r="F234" i="7" s="1"/>
  <c r="F233" i="7" s="1"/>
  <c r="F232" i="7" s="1"/>
  <c r="E235" i="7"/>
  <c r="E234" i="7" s="1"/>
  <c r="E233" i="7" s="1"/>
  <c r="E232" i="7" s="1"/>
  <c r="E60" i="7"/>
  <c r="E59" i="7" s="1"/>
  <c r="E58" i="7" s="1"/>
  <c r="E55" i="7" s="1"/>
  <c r="F60" i="7"/>
  <c r="F59" i="7" s="1"/>
  <c r="F58" i="7" s="1"/>
  <c r="F55" i="7" s="1"/>
  <c r="F29" i="2"/>
  <c r="E245" i="7"/>
  <c r="E244" i="7" s="1"/>
  <c r="E243" i="7" s="1"/>
  <c r="E241" i="7" s="1"/>
  <c r="F28" i="2"/>
  <c r="F27" i="2"/>
  <c r="F26" i="2"/>
  <c r="F25" i="2"/>
  <c r="F24" i="2"/>
  <c r="E100" i="7"/>
  <c r="E102" i="7"/>
  <c r="E104" i="7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E108" i="7"/>
  <c r="E107" i="7" s="1"/>
  <c r="F93" i="7"/>
  <c r="F92" i="7" s="1"/>
  <c r="E93" i="7"/>
  <c r="E92" i="7" s="1"/>
  <c r="F89" i="7"/>
  <c r="E89" i="7"/>
  <c r="F87" i="7"/>
  <c r="E87" i="7"/>
  <c r="F85" i="7"/>
  <c r="E85" i="7"/>
  <c r="E79" i="7"/>
  <c r="E78" i="7" s="1"/>
  <c r="E75" i="7"/>
  <c r="E71" i="7"/>
  <c r="E73" i="7"/>
  <c r="E50" i="7"/>
  <c r="E49" i="7" s="1"/>
  <c r="E48" i="7" s="1"/>
  <c r="E46" i="7" s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5" i="2"/>
  <c r="C6" i="2"/>
  <c r="C7" i="2"/>
  <c r="C8" i="2"/>
  <c r="C9" i="2"/>
  <c r="C10" i="2"/>
  <c r="C4" i="2"/>
  <c r="B347" i="2"/>
  <c r="B346" i="2" s="1"/>
  <c r="B344" i="2"/>
  <c r="B343" i="2"/>
  <c r="B342" i="2"/>
  <c r="B341" i="2"/>
  <c r="B339" i="2"/>
  <c r="B337" i="2"/>
  <c r="B336" i="2" s="1"/>
  <c r="B335" i="2" s="1"/>
  <c r="B332" i="2"/>
  <c r="B330" i="2"/>
  <c r="B329" i="2" s="1"/>
  <c r="B328" i="2" s="1"/>
  <c r="B326" i="2" s="1"/>
  <c r="B323" i="2"/>
  <c r="B319" i="2"/>
  <c r="B317" i="2"/>
  <c r="B316" i="2" s="1"/>
  <c r="B313" i="2"/>
  <c r="B311" i="2"/>
  <c r="B309" i="2"/>
  <c r="B308" i="2" s="1"/>
  <c r="B303" i="2"/>
  <c r="B299" i="2"/>
  <c r="B297" i="2"/>
  <c r="B296" i="2"/>
  <c r="B293" i="2"/>
  <c r="B291" i="2"/>
  <c r="B289" i="2"/>
  <c r="B288" i="2" s="1"/>
  <c r="B287" i="2" s="1"/>
  <c r="B283" i="2"/>
  <c r="B280" i="2"/>
  <c r="B277" i="2"/>
  <c r="B276" i="2" s="1"/>
  <c r="B275" i="2" s="1"/>
  <c r="B272" i="2"/>
  <c r="B262" i="2"/>
  <c r="B256" i="2"/>
  <c r="B253" i="2"/>
  <c r="B252" i="2" s="1"/>
  <c r="B251" i="2" s="1"/>
  <c r="B249" i="2" s="1"/>
  <c r="B247" i="2"/>
  <c r="B246" i="2"/>
  <c r="B245" i="2" s="1"/>
  <c r="B242" i="2"/>
  <c r="B240" i="2"/>
  <c r="B239" i="2"/>
  <c r="B236" i="2"/>
  <c r="B234" i="2"/>
  <c r="B232" i="2"/>
  <c r="B231" i="2" s="1"/>
  <c r="B230" i="2" s="1"/>
  <c r="B228" i="2" s="1"/>
  <c r="B226" i="2"/>
  <c r="B224" i="2" s="1"/>
  <c r="B223" i="2" s="1"/>
  <c r="B216" i="2"/>
  <c r="B206" i="2"/>
  <c r="B199" i="2"/>
  <c r="B195" i="2"/>
  <c r="B194" i="2"/>
  <c r="B193" i="2" s="1"/>
  <c r="B189" i="2"/>
  <c r="B188" i="2" s="1"/>
  <c r="B187" i="2" s="1"/>
  <c r="B184" i="2"/>
  <c r="B183" i="2" s="1"/>
  <c r="B154" i="2" s="1"/>
  <c r="B152" i="2" s="1"/>
  <c r="B177" i="2"/>
  <c r="B167" i="2"/>
  <c r="B160" i="2"/>
  <c r="B156" i="2"/>
  <c r="B155" i="2"/>
  <c r="B149" i="2"/>
  <c r="B147" i="2"/>
  <c r="B145" i="2" s="1"/>
  <c r="B140" i="2"/>
  <c r="B138" i="2"/>
  <c r="B137" i="2" s="1"/>
  <c r="B136" i="2" s="1"/>
  <c r="B135" i="2" s="1"/>
  <c r="B130" i="2"/>
  <c r="B129" i="2"/>
  <c r="B127" i="2" s="1"/>
  <c r="B126" i="2" s="1"/>
  <c r="B122" i="2"/>
  <c r="B119" i="2"/>
  <c r="B115" i="2"/>
  <c r="B114" i="2" s="1"/>
  <c r="B113" i="2" s="1"/>
  <c r="B111" i="2" s="1"/>
  <c r="B110" i="2" s="1"/>
  <c r="B108" i="2"/>
  <c r="B107" i="2"/>
  <c r="B106" i="2"/>
  <c r="B104" i="2" s="1"/>
  <c r="B101" i="2"/>
  <c r="B96" i="2" s="1"/>
  <c r="B95" i="2" s="1"/>
  <c r="B97" i="2"/>
  <c r="B92" i="2"/>
  <c r="B87" i="2" s="1"/>
  <c r="B86" i="2" s="1"/>
  <c r="B85" i="2" s="1"/>
  <c r="B88" i="2"/>
  <c r="B82" i="2"/>
  <c r="B78" i="2"/>
  <c r="B77" i="2" s="1"/>
  <c r="B76" i="2" s="1"/>
  <c r="B64" i="2"/>
  <c r="B59" i="2" s="1"/>
  <c r="B58" i="2" s="1"/>
  <c r="B57" i="2" s="1"/>
  <c r="B52" i="2" s="1"/>
  <c r="B60" i="2"/>
  <c r="B48" i="2"/>
  <c r="B46" i="2"/>
  <c r="B45" i="2"/>
  <c r="B44" i="2"/>
  <c r="B42" i="2" s="1"/>
  <c r="B40" i="2"/>
  <c r="B39" i="2" s="1"/>
  <c r="B28" i="2"/>
  <c r="B19" i="2"/>
  <c r="B14" i="2"/>
  <c r="B10" i="2"/>
  <c r="B9" i="2" s="1"/>
  <c r="B8" i="2" s="1"/>
  <c r="B6" i="2" s="1"/>
  <c r="B5" i="2" s="1"/>
  <c r="E32" i="7"/>
  <c r="E23" i="7"/>
  <c r="E18" i="7"/>
  <c r="E14" i="7"/>
  <c r="F221" i="7" l="1"/>
  <c r="E13" i="7"/>
  <c r="E12" i="7" s="1"/>
  <c r="E10" i="7" s="1"/>
  <c r="E9" i="7" s="1"/>
  <c r="E225" i="7"/>
  <c r="E224" i="7" s="1"/>
  <c r="E222" i="7" s="1"/>
  <c r="E221" i="7" s="1"/>
  <c r="E99" i="7"/>
  <c r="E98" i="7" s="1"/>
  <c r="E96" i="7" s="1"/>
  <c r="F84" i="7"/>
  <c r="F83" i="7" s="1"/>
  <c r="E70" i="7"/>
  <c r="E69" i="7" s="1"/>
  <c r="E84" i="7"/>
  <c r="E83" i="7" s="1"/>
  <c r="B307" i="2"/>
  <c r="B285" i="2" s="1"/>
  <c r="B151" i="2" s="1"/>
  <c r="B4" i="2" s="1"/>
  <c r="E67" i="7" l="1"/>
  <c r="E62" i="7" s="1"/>
  <c r="E8" i="7" l="1"/>
  <c r="E7" i="7" s="1"/>
  <c r="F245" i="7" l="1"/>
  <c r="F244" i="7" s="1"/>
  <c r="F243" i="7" s="1"/>
  <c r="F241" i="7" s="1"/>
  <c r="F108" i="7"/>
  <c r="F107" i="7" s="1"/>
  <c r="F104" i="7"/>
  <c r="F102" i="7"/>
  <c r="F100" i="7"/>
  <c r="F79" i="7"/>
  <c r="F78" i="7" s="1"/>
  <c r="F75" i="7"/>
  <c r="F73" i="7"/>
  <c r="F52" i="7"/>
  <c r="F50" i="7"/>
  <c r="F44" i="7"/>
  <c r="F43" i="7" s="1"/>
  <c r="F32" i="7"/>
  <c r="F23" i="7"/>
  <c r="F18" i="7"/>
  <c r="F49" i="7" l="1"/>
  <c r="F99" i="7"/>
  <c r="F70" i="7"/>
  <c r="F13" i="7"/>
  <c r="F12" i="7" l="1"/>
  <c r="F98" i="7"/>
  <c r="F96" i="7" s="1"/>
  <c r="F69" i="7"/>
  <c r="F67" i="7" s="1"/>
  <c r="F62" i="7" s="1"/>
  <c r="F48" i="7"/>
  <c r="F46" i="7" l="1"/>
  <c r="F10" i="7" s="1"/>
  <c r="F9" i="7" s="1"/>
  <c r="F8" i="7" l="1"/>
  <c r="F7" i="7" s="1"/>
  <c r="G12" i="1"/>
  <c r="G15" i="1" s="1"/>
  <c r="G23" i="1" l="1"/>
  <c r="G29" i="1" s="1"/>
  <c r="G30" i="1"/>
</calcChain>
</file>

<file path=xl/sharedStrings.xml><?xml version="1.0" encoding="utf-8"?>
<sst xmlns="http://schemas.openxmlformats.org/spreadsheetml/2006/main" count="749" uniqueCount="282">
  <si>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</si>
  <si>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</si>
  <si>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</si>
  <si>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</si>
  <si>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</si>
  <si>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</si>
  <si>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</si>
  <si>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</si>
  <si>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</si>
  <si>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</si>
  <si>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</si>
  <si>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</si>
  <si>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</si>
  <si>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</si>
  <si>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</si>
  <si>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</si>
  <si>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</si>
  <si>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</si>
  <si>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</si>
  <si>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</si>
  <si>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</si>
  <si>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</si>
  <si>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</si>
  <si>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</si>
  <si>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</si>
  <si>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</si>
  <si>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</si>
  <si>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</si>
  <si>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</si>
  <si>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</si>
  <si>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</si>
  <si>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</si>
  <si>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</si>
  <si>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09 Obrazovanje</t>
  </si>
  <si>
    <t>091 Predškolsko i osnovno obrazovanje</t>
  </si>
  <si>
    <t>0912 Osnovno obrazovanje</t>
  </si>
  <si>
    <t>096 Dodatne usluge u obrazovanju</t>
  </si>
  <si>
    <t>PROGRAM 1001</t>
  </si>
  <si>
    <t>Aktivnost A100001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</si>
  <si>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</si>
  <si>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</si>
  <si>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</si>
  <si>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</si>
  <si>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</si>
  <si>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</si>
  <si>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</si>
  <si>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</si>
  <si>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</si>
  <si>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</si>
  <si>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</si>
  <si>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</si>
  <si>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</si>
  <si>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</si>
  <si>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</si>
  <si>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</si>
  <si>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</si>
  <si>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</si>
  <si>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</si>
  <si>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</si>
  <si>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</si>
  <si>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</si>
  <si>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</si>
  <si>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</si>
  <si>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</si>
  <si>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</si>
  <si>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</si>
  <si>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</si>
  <si>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</si>
  <si>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</si>
  <si>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</si>
  <si>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</si>
  <si>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</si>
  <si>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</si>
  <si>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</si>
  <si>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</si>
  <si>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Materijal i sirovine</t>
  </si>
  <si>
    <t>Plaće za redovan rad</t>
  </si>
  <si>
    <t>Ostali rashodi za zaposlene</t>
  </si>
  <si>
    <t>Doprinosi na plaće</t>
  </si>
  <si>
    <t>Tekući projekt T100041</t>
  </si>
  <si>
    <t>POTICAJ KORIŠTENJA SREDSTAVA IZ FONDOVA EU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</si>
  <si>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</si>
  <si>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</si>
  <si>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</si>
  <si>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</si>
  <si>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</si>
  <si>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 xml:space="preserve">KAPITALNO ULAGANJE </t>
  </si>
  <si>
    <t>OPREMA ŠKOLA</t>
  </si>
  <si>
    <t xml:space="preserve">DODATNA ULAGANJA 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</si>
  <si>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</si>
  <si>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</si>
  <si>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</si>
  <si>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</si>
  <si>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</si>
  <si>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</si>
  <si>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</si>
  <si>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</si>
  <si>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</si>
  <si>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</si>
  <si>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</si>
  <si>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</si>
  <si>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Plaće (bruto)</t>
  </si>
  <si>
    <t>Doprinos za obvezno zdravstveno osiguranje</t>
  </si>
  <si>
    <t>Doprinos za obvezno zdravstveno osiguranje u slučaju nezaposlenosti - tužbe</t>
  </si>
  <si>
    <t>Pristojbe i naknade</t>
  </si>
  <si>
    <t>ŠKOLSKA KUHINJA</t>
  </si>
  <si>
    <t>Materijal za tekuće i investicijsko održavanje</t>
  </si>
  <si>
    <t>Uredska oprema i namještaj</t>
  </si>
  <si>
    <t>Tekući projekt T10006</t>
  </si>
  <si>
    <t>PRODUŽENI BORAVAK</t>
  </si>
  <si>
    <t>Uredski materijal i ost. Materijal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</si>
  <si>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</si>
  <si>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</si>
  <si>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</si>
  <si>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</si>
  <si>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</si>
  <si>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</si>
  <si>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T100013</t>
  </si>
  <si>
    <t>DODATNA ULAGANJA</t>
  </si>
  <si>
    <t>TEKUĆE I INVESTICIJSKO ODRŽAVANJE</t>
  </si>
  <si>
    <t>Materijal za tekuće i inv.održavanje</t>
  </si>
  <si>
    <t>Usluge tekućeg i investicijs.održavanja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</si>
  <si>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</si>
  <si>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</si>
  <si>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</si>
  <si>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</si>
  <si>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Knjige-UDŽBENICI NISU RADNI</t>
  </si>
  <si>
    <t>Naknada za prijevoz, rad nat. i odvojeni život</t>
  </si>
  <si>
    <t>Rashodi za nabavu proizved. dugotrajne imovine</t>
  </si>
  <si>
    <t>Doprinos za obvezno zdravst. osiguranje u slučaju nezap.i - tužbe</t>
  </si>
  <si>
    <t>službena putovanja</t>
  </si>
  <si>
    <t>intelektulane usluge</t>
  </si>
  <si>
    <t>Naknada za prijevoz, rad na terenu i odv. život</t>
  </si>
  <si>
    <t>opći prihodi i primici</t>
  </si>
  <si>
    <t>Ministarstvo poljoprivrede</t>
  </si>
  <si>
    <t>Tekući projekt K100113</t>
  </si>
  <si>
    <t>LUKA IZGRADNJA OSNOVNE ŠKOLE</t>
  </si>
  <si>
    <t>OPĆI PRIHODI I PRIMICI</t>
  </si>
  <si>
    <t>Građevinski objekti</t>
  </si>
  <si>
    <t>Poslovni objekti</t>
  </si>
  <si>
    <t>Izvor financiranja 5.Đ</t>
  </si>
  <si>
    <t>vlastiti prihodi</t>
  </si>
  <si>
    <t>Izvor financiranja 3.3.</t>
  </si>
  <si>
    <t>Knjige umjetnička djela i ostale izlož. Vrijednosti</t>
  </si>
  <si>
    <t>pomoći oš</t>
  </si>
  <si>
    <t>Izvor financiranja 5.K.</t>
  </si>
  <si>
    <t>donacije oš</t>
  </si>
  <si>
    <t>Izvor financiranja 4.L.</t>
  </si>
  <si>
    <t>Prihod za posebne namjene</t>
  </si>
  <si>
    <t>izvor financiranja: 5.K.</t>
  </si>
  <si>
    <t>izvor financiranja: 6.3.</t>
  </si>
  <si>
    <t>izvori financiranja 5.K.</t>
  </si>
  <si>
    <t>izvor financiranja:6.3.</t>
  </si>
  <si>
    <t>Uredski materijal i ost. Materijalni rashodi</t>
  </si>
  <si>
    <t>izvor financiranja: 4.L.</t>
  </si>
  <si>
    <t>izvor financiranja : 5.K.</t>
  </si>
  <si>
    <t>Prsten potpore V</t>
  </si>
  <si>
    <t>Tekući projekt T100054</t>
  </si>
  <si>
    <t>Tekući projekt T100055</t>
  </si>
  <si>
    <t>Prsten potpore VI</t>
  </si>
  <si>
    <t>5.K</t>
  </si>
  <si>
    <t xml:space="preserve"> pomoći oš</t>
  </si>
  <si>
    <t>Prihod od imovine</t>
  </si>
  <si>
    <t>Prihod od upravnih i 
administrativnih pristojbi</t>
  </si>
  <si>
    <t>4.L</t>
  </si>
  <si>
    <t>3.3.</t>
  </si>
  <si>
    <t>Prihod od prodaje proizvoda 
i pruženih usluga i donacije</t>
  </si>
  <si>
    <t>6.3.</t>
  </si>
  <si>
    <t>donacije</t>
  </si>
  <si>
    <t>eur</t>
  </si>
  <si>
    <t>Naknade građanima i kućanstvima
 na temelju osiguranja i drugih akata</t>
  </si>
  <si>
    <t>ŠKOLSKA ŠPORTSKA DRUŠTVA</t>
  </si>
  <si>
    <t>Tekući projekt T100026</t>
  </si>
  <si>
    <t>Izvor financiranja: 5.K.</t>
  </si>
  <si>
    <t>E-TEHNIČAR</t>
  </si>
  <si>
    <t>Tekući projekt T100003</t>
  </si>
  <si>
    <t>098 Usluge obrazovanja koja nisu drugdje svrstane</t>
  </si>
  <si>
    <t>0980 Usluge obrazovanja koja nisu drugdje svrstane</t>
  </si>
  <si>
    <t>Izvor financiranja 1.1.</t>
  </si>
  <si>
    <t>izvor financiranja 1.1.</t>
  </si>
  <si>
    <t>Izvor financiranja: 1.1.</t>
  </si>
  <si>
    <t>1.1.</t>
  </si>
  <si>
    <t>UKUPNO</t>
  </si>
  <si>
    <t>Postrojenja i oprema</t>
  </si>
  <si>
    <t>Glazbeni instrumenti i oprema</t>
  </si>
  <si>
    <t>energija</t>
  </si>
  <si>
    <t>Ostale tekuće donacije</t>
  </si>
  <si>
    <t>Ostale tekuće donacije - higijenski ulošci minist</t>
  </si>
  <si>
    <t>naknade za prijevoz na i s posla</t>
  </si>
  <si>
    <t>IZVRŠENJE 2022</t>
  </si>
  <si>
    <t xml:space="preserve">PROJEKCIJA ZA </t>
  </si>
  <si>
    <t>Izvor financiranja: 5.T.</t>
  </si>
  <si>
    <t>Min.znan.obrazo. I sporta ESF III</t>
  </si>
  <si>
    <t>PROGRAM OSNOVNIH ŠKOLA IZVAN 
ŽUPANIJSKOG PRORAČUNA</t>
  </si>
  <si>
    <t>Program 1002</t>
  </si>
  <si>
    <t>Tekući projekt T100001</t>
  </si>
  <si>
    <t>OPREMA ŠKOLE</t>
  </si>
  <si>
    <t>uredska oprema i namještaj</t>
  </si>
  <si>
    <t>komunikacijska oprema</t>
  </si>
  <si>
    <t>sportska i glazbena oprema</t>
  </si>
  <si>
    <t>Uređaji, strojevi i oprema za ostale namjene</t>
  </si>
  <si>
    <t>Tekući projekt T100015</t>
  </si>
  <si>
    <t>NABAVA PRIBORA ZA ŠKOLSKU KUHINJU</t>
  </si>
  <si>
    <t>uređaji strojevi i oprema za ostale namjene</t>
  </si>
  <si>
    <t>ostale usluge -uređenje okoliša</t>
  </si>
  <si>
    <t>ŽUPANIJA</t>
  </si>
  <si>
    <t>Prsten potpore VII</t>
  </si>
  <si>
    <t>EUR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</si>
  <si>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</si>
  <si>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</si>
  <si>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</si>
  <si>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</si>
  <si>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</si>
  <si>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</si>
  <si>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</si>
  <si>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</si>
  <si>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</si>
  <si>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</si>
  <si>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</si>
  <si>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</si>
  <si>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</si>
  <si>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</si>
  <si>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</si>
  <si>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</si>
  <si>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</si>
  <si>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Plan za 2024.</t>
  </si>
  <si>
    <t>Projekcija za 2026.</t>
  </si>
  <si>
    <t>Prsten potpore VIII</t>
  </si>
  <si>
    <t>PLAN ZA 2024.</t>
  </si>
  <si>
    <t>PRIHODI POSLOVANJA PREMA EKONOMSKOJ KLASIFIKACIJI</t>
  </si>
  <si>
    <t>RASHODI POSLOVANJA PREMA EKONOMSKOJ KLASIFIKACIJI</t>
  </si>
  <si>
    <t>Ostali rashodi</t>
  </si>
  <si>
    <t>Tekući projekt T100058</t>
  </si>
  <si>
    <t>FINANCIJSKI PLAN PRORAČUNSKOG KORISNIKA JEDINICE LOKALNE I PODRUČNE (REGIONALNE) SAMOUPRAVE 
ZA 2024. I PROJEKCIJA ZA 2025. I 2026. GODINU</t>
  </si>
  <si>
    <t>PRIHODI POSLOVANJA PREMA IZVORIMA FINANCIRANJA</t>
  </si>
  <si>
    <t>RASHODI POSLOVANJA PREMA IZVORIMA FINANCIRANJA</t>
  </si>
  <si>
    <t>B. RAČUN FINANCIRANJA PREMA EKONOMSKOJ KLASIFIKACIJI</t>
  </si>
  <si>
    <t>Projekcija 
za 2026.</t>
  </si>
  <si>
    <t>PRIMICI UKUPNO</t>
  </si>
  <si>
    <t>IZDACI UKUPNO</t>
  </si>
  <si>
    <t>IZVRŠENJE PLANA ZA 2023.</t>
  </si>
  <si>
    <t>PROJEKCIJA ZA
2026.</t>
  </si>
  <si>
    <t>PROJEKCIJA ZA 2027.</t>
  </si>
  <si>
    <t>Tekući projekt T100040</t>
  </si>
  <si>
    <t>STRUČNO USAVRŠAVANJE DJELATNIKA U ŠKOLSTVU (RAČU)</t>
  </si>
  <si>
    <t>Tekući projekt T100016</t>
  </si>
  <si>
    <t>KNJIGE ZA ŠKOLSKU KNJIŽNICU</t>
  </si>
  <si>
    <t>knjige za školsku knjižnicu</t>
  </si>
  <si>
    <t>Izvršenje 2023.*</t>
  </si>
  <si>
    <t>Plan 2024.</t>
  </si>
  <si>
    <t>Proračun za 2025.</t>
  </si>
  <si>
    <t>Projekcija proračuna
za 2027.</t>
  </si>
  <si>
    <t>Izvršenje 2023.</t>
  </si>
  <si>
    <t xml:space="preserve">Projekcija za 2027. </t>
  </si>
  <si>
    <t>Izvršenje za 2023.</t>
  </si>
  <si>
    <t>Rashodi za dodatna ulaganja u  dugotrajne imovine</t>
  </si>
  <si>
    <t>Izvršenje plana 
za 2023.</t>
  </si>
  <si>
    <t>Izvršenje plana za  2023.</t>
  </si>
  <si>
    <t>Projekcija za 2027.</t>
  </si>
  <si>
    <t>Projekcija 
za 2027.</t>
  </si>
  <si>
    <t>Tekući projekti T100003</t>
  </si>
  <si>
    <t>NATJECANJA</t>
  </si>
  <si>
    <t>Naknade za rad predstavničkih i izvršnih tijela, povjerenstva i slično</t>
  </si>
  <si>
    <t>PRIJEDLOG PLANA ZA 2025.</t>
  </si>
  <si>
    <t>izvor finnanciranje: 4.L</t>
  </si>
  <si>
    <t>PRIJEDLOG PLANA ZA  2025.</t>
  </si>
  <si>
    <t>5.Đ.</t>
  </si>
  <si>
    <t>PRIJEDLOG PLANA ZA 2025</t>
  </si>
  <si>
    <t>REBALANS I. 2024</t>
  </si>
  <si>
    <t>oprema za održavanje i zaštitu</t>
  </si>
  <si>
    <t>REBALANS I. 2024.</t>
  </si>
  <si>
    <t>OSNOVNA ŠKOLA LUKA, LUKA</t>
  </si>
  <si>
    <t>Računovodkinja:</t>
  </si>
  <si>
    <t>Andreja Ostrež</t>
  </si>
  <si>
    <t>Predsjednica Školskog Odbora:</t>
  </si>
  <si>
    <t>Snježana Ivanković</t>
  </si>
  <si>
    <t>Ravnateljica:</t>
  </si>
  <si>
    <t>Renata Meglić</t>
  </si>
  <si>
    <t>Tekući projekt T100059</t>
  </si>
  <si>
    <t xml:space="preserve"> FINANCIJSKI PLAN PRORAČUNSKOG KORISNIKA JEDINICE LOKALNE I PODRUČNE (REGIONALNE) SAMOUPRAVE 
ZA 2025. I PROJEKCIJA ZA 2026. I 2027. GODINU</t>
  </si>
  <si>
    <t xml:space="preserve"> FINANCIJSKI PLAN PRORAČUNSKOG KORISNIKA JEDINICE LOKALNE I PODRUČNE (REGIONALNE) SAMOUPRAVE ZA 2025. I PROJEKCIJA ZA 2026. I 2027. GODINU</t>
  </si>
  <si>
    <t xml:space="preserve"> FINANCIJSKI PLAN PRORAČUNSKOG KORISNIKA JEDINICE LOKALNE I PODRUČNE (REGIONALNE) SAMOUPRAVE 
ZA 2025. GODINU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</si>
</sst>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3"/>
      <color indexed="8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72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0" borderId="3" xfId="0" applyBorder="1"/>
    <xf numFmtId="0" fontId="1" fillId="0" borderId="3" xfId="0" applyFont="1" applyBorder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left" vertical="center" wrapText="1" readingOrder="1"/>
    </xf>
    <xf numFmtId="0" fontId="6" fillId="5" borderId="4" xfId="0" applyFont="1" applyFill="1" applyBorder="1" applyAlignment="1">
      <alignment horizontal="left" vertical="center" wrapText="1"/>
    </xf>
    <xf numFmtId="0" fontId="0" fillId="5" borderId="0" xfId="0" applyFill="1"/>
    <xf numFmtId="0" fontId="6" fillId="7" borderId="4" xfId="0" applyFont="1" applyFill="1" applyBorder="1" applyAlignment="1">
      <alignment horizontal="left" vertical="center" wrapText="1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8" borderId="3" xfId="0" applyFont="1" applyFill="1" applyBorder="1" applyAlignment="1">
      <alignment wrapText="1"/>
    </xf>
    <xf numFmtId="0" fontId="0" fillId="8" borderId="0" xfId="0" applyFill="1"/>
    <xf numFmtId="0" fontId="3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7" borderId="3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0" fillId="9" borderId="0" xfId="0" applyFill="1"/>
    <xf numFmtId="0" fontId="6" fillId="9" borderId="3" xfId="0" applyFont="1" applyFill="1" applyBorder="1" applyAlignment="1">
      <alignment wrapText="1"/>
    </xf>
    <xf numFmtId="0" fontId="6" fillId="9" borderId="4" xfId="0" applyFont="1" applyFill="1" applyBorder="1" applyAlignment="1">
      <alignment wrapText="1"/>
    </xf>
    <xf numFmtId="0" fontId="6" fillId="10" borderId="4" xfId="0" applyFont="1" applyFill="1" applyBorder="1" applyAlignment="1">
      <alignment horizontal="left" vertical="center" wrapText="1"/>
    </xf>
    <xf numFmtId="0" fontId="0" fillId="10" borderId="0" xfId="0" applyFill="1"/>
    <xf numFmtId="0" fontId="6" fillId="10" borderId="2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wrapText="1"/>
    </xf>
    <xf numFmtId="0" fontId="6" fillId="10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vertical="center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wrapText="1"/>
    </xf>
    <xf numFmtId="0" fontId="0" fillId="11" borderId="0" xfId="0" applyFill="1"/>
    <xf numFmtId="0" fontId="0" fillId="12" borderId="0" xfId="0" applyFill="1"/>
    <xf numFmtId="0" fontId="3" fillId="5" borderId="1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/>
    </xf>
    <xf numFmtId="0" fontId="0" fillId="14" borderId="0" xfId="0" applyFill="1"/>
    <xf numFmtId="0" fontId="3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wrapText="1"/>
    </xf>
    <xf numFmtId="0" fontId="3" fillId="14" borderId="1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 indent="1"/>
    </xf>
    <xf numFmtId="0" fontId="6" fillId="14" borderId="3" xfId="0" applyFont="1" applyFill="1" applyBorder="1" applyAlignment="1">
      <alignment wrapText="1"/>
    </xf>
    <xf numFmtId="0" fontId="6" fillId="14" borderId="2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21" fillId="14" borderId="2" xfId="1" applyFont="1" applyFill="1" applyBorder="1" applyAlignment="1">
      <alignment horizontal="center" vertical="center" wrapText="1"/>
    </xf>
    <xf numFmtId="0" fontId="21" fillId="14" borderId="4" xfId="1" applyFont="1" applyFill="1" applyBorder="1" applyAlignment="1">
      <alignment horizontal="left" vertical="center" wrapText="1" readingOrder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/>
    </xf>
    <xf numFmtId="0" fontId="24" fillId="14" borderId="0" xfId="0" applyFont="1" applyFill="1"/>
    <xf numFmtId="0" fontId="10" fillId="6" borderId="4" xfId="0" applyFont="1" applyFill="1" applyBorder="1" applyAlignment="1">
      <alignment horizontal="left" vertical="center" wrapText="1"/>
    </xf>
    <xf numFmtId="0" fontId="24" fillId="6" borderId="0" xfId="0" applyFont="1" applyFill="1"/>
    <xf numFmtId="0" fontId="6" fillId="2" borderId="4" xfId="0" applyFont="1" applyFill="1" applyBorder="1" applyAlignment="1">
      <alignment wrapText="1"/>
    </xf>
    <xf numFmtId="0" fontId="0" fillId="2" borderId="0" xfId="0" applyFill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0" fillId="0" borderId="0" xfId="0" applyNumberFormat="1"/>
    <xf numFmtId="0" fontId="3" fillId="2" borderId="1" xfId="0" applyFont="1" applyFill="1" applyBorder="1" applyAlignment="1">
      <alignment vertical="center"/>
    </xf>
    <xf numFmtId="4" fontId="3" fillId="14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8" fillId="14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wrapText="1"/>
    </xf>
    <xf numFmtId="4" fontId="3" fillId="15" borderId="4" xfId="0" applyNumberFormat="1" applyFont="1" applyFill="1" applyBorder="1" applyAlignment="1">
      <alignment horizontal="right"/>
    </xf>
    <xf numFmtId="0" fontId="0" fillId="15" borderId="0" xfId="0" applyFill="1"/>
    <xf numFmtId="4" fontId="3" fillId="16" borderId="4" xfId="0" applyNumberFormat="1" applyFont="1" applyFill="1" applyBorder="1" applyAlignment="1">
      <alignment horizontal="right"/>
    </xf>
    <xf numFmtId="0" fontId="0" fillId="16" borderId="0" xfId="0" applyFill="1"/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wrapText="1"/>
    </xf>
    <xf numFmtId="0" fontId="3" fillId="16" borderId="1" xfId="0" applyFont="1" applyFill="1" applyBorder="1" applyAlignment="1">
      <alignment horizontal="left" vertical="center" wrapText="1" indent="1"/>
    </xf>
    <xf numFmtId="0" fontId="3" fillId="16" borderId="2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left" vertical="center" wrapText="1" indent="1"/>
    </xf>
    <xf numFmtId="0" fontId="6" fillId="16" borderId="4" xfId="0" applyFont="1" applyFill="1" applyBorder="1" applyAlignment="1">
      <alignment horizontal="left" vertical="center" wrapText="1"/>
    </xf>
    <xf numFmtId="4" fontId="3" fillId="9" borderId="3" xfId="0" applyNumberFormat="1" applyFont="1" applyFill="1" applyBorder="1" applyAlignment="1">
      <alignment horizontal="right"/>
    </xf>
    <xf numFmtId="4" fontId="3" fillId="14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0" fontId="6" fillId="1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wrapText="1"/>
    </xf>
    <xf numFmtId="4" fontId="3" fillId="4" borderId="3" xfId="0" applyNumberFormat="1" applyFont="1" applyFill="1" applyBorder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3" fillId="2" borderId="3" xfId="2" applyNumberFormat="1" applyFont="1" applyFill="1" applyBorder="1" applyAlignment="1">
      <alignment horizontal="right"/>
    </xf>
    <xf numFmtId="4" fontId="3" fillId="10" borderId="3" xfId="2" applyNumberFormat="1" applyFont="1" applyFill="1" applyBorder="1" applyAlignment="1">
      <alignment horizontal="right"/>
    </xf>
    <xf numFmtId="4" fontId="3" fillId="11" borderId="3" xfId="2" applyNumberFormat="1" applyFont="1" applyFill="1" applyBorder="1" applyAlignment="1">
      <alignment horizontal="right"/>
    </xf>
    <xf numFmtId="4" fontId="3" fillId="5" borderId="3" xfId="2" applyNumberFormat="1" applyFont="1" applyFill="1" applyBorder="1" applyAlignment="1">
      <alignment horizontal="right"/>
    </xf>
    <xf numFmtId="4" fontId="3" fillId="8" borderId="3" xfId="2" applyNumberFormat="1" applyFont="1" applyFill="1" applyBorder="1" applyAlignment="1">
      <alignment horizontal="right"/>
    </xf>
    <xf numFmtId="4" fontId="3" fillId="14" borderId="3" xfId="2" applyNumberFormat="1" applyFont="1" applyFill="1" applyBorder="1" applyAlignment="1">
      <alignment horizontal="right"/>
    </xf>
    <xf numFmtId="4" fontId="3" fillId="8" borderId="4" xfId="2" applyNumberFormat="1" applyFont="1" applyFill="1" applyBorder="1" applyAlignment="1">
      <alignment horizontal="right"/>
    </xf>
    <xf numFmtId="4" fontId="3" fillId="14" borderId="4" xfId="2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6" fillId="4" borderId="9" xfId="0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29" fillId="2" borderId="3" xfId="0" quotePrefix="1" applyFont="1" applyFill="1" applyBorder="1" applyAlignment="1">
      <alignment horizontal="center" vertical="center"/>
    </xf>
    <xf numFmtId="0" fontId="35" fillId="0" borderId="0" xfId="0" applyFont="1"/>
    <xf numFmtId="0" fontId="2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" fontId="32" fillId="2" borderId="11" xfId="0" applyNumberFormat="1" applyFont="1" applyFill="1" applyBorder="1" applyAlignment="1">
      <alignment horizontal="right" vertical="center"/>
    </xf>
    <xf numFmtId="0" fontId="32" fillId="2" borderId="1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4" fontId="8" fillId="2" borderId="0" xfId="2" applyNumberFormat="1" applyFont="1" applyFill="1" applyBorder="1" applyAlignment="1">
      <alignment horizontal="right"/>
    </xf>
    <xf numFmtId="4" fontId="10" fillId="2" borderId="0" xfId="2" applyNumberFormat="1" applyFont="1" applyFill="1" applyBorder="1" applyAlignment="1">
      <alignment horizontal="right"/>
    </xf>
    <xf numFmtId="0" fontId="24" fillId="2" borderId="0" xfId="0" applyFont="1" applyFill="1"/>
    <xf numFmtId="0" fontId="37" fillId="12" borderId="2" xfId="0" applyFont="1" applyFill="1" applyBorder="1" applyAlignment="1">
      <alignment horizontal="left" vertical="center" indent="1"/>
    </xf>
    <xf numFmtId="0" fontId="37" fillId="12" borderId="2" xfId="0" applyFont="1" applyFill="1" applyBorder="1" applyAlignment="1">
      <alignment horizontal="left" vertical="center" wrapText="1" indent="1"/>
    </xf>
    <xf numFmtId="0" fontId="37" fillId="12" borderId="4" xfId="0" applyFont="1" applyFill="1" applyBorder="1" applyAlignment="1">
      <alignment horizontal="left" vertical="center" wrapText="1" indent="1"/>
    </xf>
    <xf numFmtId="0" fontId="31" fillId="12" borderId="4" xfId="0" applyFont="1" applyFill="1" applyBorder="1" applyAlignment="1">
      <alignment wrapText="1"/>
    </xf>
    <xf numFmtId="0" fontId="31" fillId="10" borderId="1" xfId="0" applyFont="1" applyFill="1" applyBorder="1" applyAlignment="1">
      <alignment vertical="center"/>
    </xf>
    <xf numFmtId="0" fontId="31" fillId="10" borderId="2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wrapText="1"/>
    </xf>
    <xf numFmtId="0" fontId="31" fillId="9" borderId="1" xfId="0" applyFont="1" applyFill="1" applyBorder="1" applyAlignment="1">
      <alignment vertical="center"/>
    </xf>
    <xf numFmtId="0" fontId="31" fillId="11" borderId="1" xfId="0" applyFont="1" applyFill="1" applyBorder="1" applyAlignment="1">
      <alignment vertical="center"/>
    </xf>
    <xf numFmtId="0" fontId="31" fillId="11" borderId="2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wrapText="1"/>
    </xf>
    <xf numFmtId="0" fontId="31" fillId="10" borderId="1" xfId="0" applyFont="1" applyFill="1" applyBorder="1" applyAlignment="1">
      <alignment horizontal="left" vertical="center" indent="1"/>
    </xf>
    <xf numFmtId="4" fontId="31" fillId="10" borderId="4" xfId="0" applyNumberFormat="1" applyFont="1" applyFill="1" applyBorder="1" applyAlignment="1">
      <alignment horizontal="right"/>
    </xf>
    <xf numFmtId="0" fontId="37" fillId="11" borderId="2" xfId="0" applyFont="1" applyFill="1" applyBorder="1" applyAlignment="1">
      <alignment horizontal="left" vertical="center" wrapText="1" indent="1"/>
    </xf>
    <xf numFmtId="0" fontId="31" fillId="10" borderId="2" xfId="0" applyFont="1" applyFill="1" applyBorder="1" applyAlignment="1">
      <alignment horizontal="left" vertical="center" indent="1"/>
    </xf>
    <xf numFmtId="4" fontId="37" fillId="10" borderId="4" xfId="0" applyNumberFormat="1" applyFont="1" applyFill="1" applyBorder="1" applyAlignment="1">
      <alignment horizontal="right"/>
    </xf>
    <xf numFmtId="4" fontId="37" fillId="11" borderId="4" xfId="0" applyNumberFormat="1" applyFont="1" applyFill="1" applyBorder="1" applyAlignment="1">
      <alignment horizontal="right"/>
    </xf>
    <xf numFmtId="4" fontId="31" fillId="11" borderId="4" xfId="0" applyNumberFormat="1" applyFont="1" applyFill="1" applyBorder="1" applyAlignment="1">
      <alignment horizontal="right"/>
    </xf>
    <xf numFmtId="0" fontId="39" fillId="11" borderId="2" xfId="1" applyFont="1" applyFill="1" applyBorder="1" applyAlignment="1">
      <alignment horizontal="center" vertical="center" wrapText="1"/>
    </xf>
    <xf numFmtId="0" fontId="39" fillId="11" borderId="4" xfId="1" applyFont="1" applyFill="1" applyBorder="1" applyAlignment="1">
      <alignment horizontal="left" vertical="center" wrapText="1" readingOrder="1"/>
    </xf>
    <xf numFmtId="4" fontId="8" fillId="2" borderId="1" xfId="0" applyNumberFormat="1" applyFont="1" applyFill="1" applyBorder="1" applyAlignment="1">
      <alignment horizontal="right"/>
    </xf>
    <xf numFmtId="4" fontId="29" fillId="2" borderId="0" xfId="2" applyNumberFormat="1" applyFont="1" applyFill="1" applyBorder="1" applyAlignment="1">
      <alignment horizontal="right"/>
    </xf>
    <xf numFmtId="0" fontId="13" fillId="0" borderId="0" xfId="0" applyFont="1"/>
    <xf numFmtId="0" fontId="16" fillId="0" borderId="0" xfId="0" applyFont="1"/>
    <xf numFmtId="0" fontId="41" fillId="0" borderId="0" xfId="0" applyFont="1"/>
    <xf numFmtId="0" fontId="30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4" fontId="0" fillId="0" borderId="3" xfId="0" applyNumberFormat="1" applyBorder="1"/>
    <xf numFmtId="0" fontId="36" fillId="0" borderId="0" xfId="0" applyFont="1"/>
    <xf numFmtId="4" fontId="1" fillId="0" borderId="3" xfId="0" applyNumberFormat="1" applyFont="1" applyBorder="1"/>
    <xf numFmtId="0" fontId="43" fillId="0" borderId="0" xfId="0" applyFont="1"/>
    <xf numFmtId="4" fontId="3" fillId="2" borderId="1" xfId="2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4" fontId="45" fillId="2" borderId="0" xfId="2" applyNumberFormat="1" applyFont="1" applyFill="1" applyBorder="1"/>
    <xf numFmtId="4" fontId="31" fillId="11" borderId="3" xfId="0" applyNumberFormat="1" applyFont="1" applyFill="1" applyBorder="1" applyAlignment="1">
      <alignment horizontal="right"/>
    </xf>
    <xf numFmtId="4" fontId="47" fillId="2" borderId="0" xfId="2" applyNumberFormat="1" applyFont="1" applyFill="1" applyBorder="1"/>
    <xf numFmtId="0" fontId="46" fillId="2" borderId="0" xfId="0" applyFont="1" applyFill="1"/>
    <xf numFmtId="0" fontId="46" fillId="0" borderId="0" xfId="0" applyFont="1"/>
    <xf numFmtId="0" fontId="2" fillId="17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7" fillId="2" borderId="3" xfId="0" applyNumberFormat="1" applyFont="1" applyFill="1" applyBorder="1" applyAlignment="1">
      <alignment horizontal="right"/>
    </xf>
    <xf numFmtId="4" fontId="31" fillId="2" borderId="3" xfId="0" applyNumberFormat="1" applyFont="1" applyFill="1" applyBorder="1" applyAlignment="1">
      <alignment horizontal="right"/>
    </xf>
    <xf numFmtId="4" fontId="3" fillId="18" borderId="1" xfId="2" applyNumberFormat="1" applyFont="1" applyFill="1" applyBorder="1" applyAlignment="1">
      <alignment horizontal="right"/>
    </xf>
    <xf numFmtId="0" fontId="6" fillId="18" borderId="4" xfId="0" applyFont="1" applyFill="1" applyBorder="1" applyAlignment="1">
      <alignment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2" fillId="17" borderId="3" xfId="0" applyNumberFormat="1" applyFont="1" applyFill="1" applyBorder="1" applyAlignment="1">
      <alignment horizontal="center" vertical="center" wrapText="1"/>
    </xf>
    <xf numFmtId="4" fontId="6" fillId="10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10" fillId="14" borderId="3" xfId="0" applyNumberFormat="1" applyFont="1" applyFill="1" applyBorder="1" applyAlignment="1">
      <alignment horizontal="right"/>
    </xf>
    <xf numFmtId="4" fontId="6" fillId="14" borderId="3" xfId="0" applyNumberFormat="1" applyFont="1" applyFill="1" applyBorder="1" applyAlignment="1">
      <alignment horizontal="right"/>
    </xf>
    <xf numFmtId="4" fontId="10" fillId="6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1" fillId="12" borderId="3" xfId="0" applyNumberFormat="1" applyFont="1" applyFill="1" applyBorder="1" applyAlignment="1">
      <alignment horizontal="right"/>
    </xf>
    <xf numFmtId="4" fontId="10" fillId="19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6" fillId="19" borderId="3" xfId="0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/>
    </xf>
    <xf numFmtId="4" fontId="6" fillId="11" borderId="3" xfId="0" applyNumberFormat="1" applyFont="1" applyFill="1" applyBorder="1" applyAlignment="1">
      <alignment horizontal="right"/>
    </xf>
    <xf numFmtId="4" fontId="31" fillId="10" borderId="3" xfId="0" applyNumberFormat="1" applyFont="1" applyFill="1" applyBorder="1" applyAlignment="1">
      <alignment horizontal="right"/>
    </xf>
    <xf numFmtId="4" fontId="6" fillId="15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4" fontId="49" fillId="2" borderId="3" xfId="0" applyNumberFormat="1" applyFont="1" applyFill="1" applyBorder="1" applyAlignment="1">
      <alignment horizontal="right"/>
    </xf>
    <xf numFmtId="4" fontId="6" fillId="1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1" fillId="14" borderId="3" xfId="0" applyNumberFormat="1" applyFont="1" applyFill="1" applyBorder="1"/>
    <xf numFmtId="164" fontId="0" fillId="0" borderId="0" xfId="0" applyNumberFormat="1"/>
    <xf numFmtId="4" fontId="3" fillId="2" borderId="0" xfId="0" applyNumberFormat="1" applyFont="1" applyFill="1" applyAlignment="1">
      <alignment horizontal="right"/>
    </xf>
    <xf numFmtId="4" fontId="3" fillId="10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4" fontId="3" fillId="19" borderId="2" xfId="0" applyNumberFormat="1" applyFont="1" applyFill="1" applyBorder="1" applyAlignment="1">
      <alignment horizontal="right"/>
    </xf>
    <xf numFmtId="0" fontId="23" fillId="0" borderId="3" xfId="1" applyFont="1" applyBorder="1" applyAlignment="1">
      <alignment vertical="center" wrapText="1" readingOrder="1"/>
    </xf>
    <xf numFmtId="0" fontId="6" fillId="5" borderId="3" xfId="0" applyFont="1" applyFill="1" applyBorder="1" applyAlignment="1">
      <alignment wrapText="1"/>
    </xf>
    <xf numFmtId="0" fontId="19" fillId="5" borderId="3" xfId="0" applyFont="1" applyFill="1" applyBorder="1" applyAlignment="1">
      <alignment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left" vertical="center" wrapText="1" readingOrder="1"/>
    </xf>
    <xf numFmtId="0" fontId="22" fillId="13" borderId="3" xfId="1" applyFont="1" applyFill="1" applyBorder="1" applyAlignment="1">
      <alignment vertical="center" wrapText="1" readingOrder="1"/>
    </xf>
    <xf numFmtId="0" fontId="19" fillId="5" borderId="2" xfId="0" applyFont="1" applyFill="1" applyBorder="1" applyAlignment="1">
      <alignment horizontal="center" wrapText="1"/>
    </xf>
    <xf numFmtId="0" fontId="21" fillId="5" borderId="3" xfId="1" applyFont="1" applyFill="1" applyBorder="1" applyAlignment="1">
      <alignment horizontal="left" vertical="center" wrapText="1" readingOrder="1"/>
    </xf>
    <xf numFmtId="0" fontId="3" fillId="8" borderId="4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wrapText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left" vertical="center" wrapText="1" readingOrder="1"/>
    </xf>
    <xf numFmtId="0" fontId="22" fillId="8" borderId="3" xfId="1" applyFont="1" applyFill="1" applyBorder="1" applyAlignment="1">
      <alignment vertical="center" wrapText="1" readingOrder="1"/>
    </xf>
    <xf numFmtId="0" fontId="19" fillId="8" borderId="2" xfId="0" applyFont="1" applyFill="1" applyBorder="1" applyAlignment="1">
      <alignment horizontal="center" wrapText="1"/>
    </xf>
    <xf numFmtId="0" fontId="21" fillId="8" borderId="3" xfId="1" applyFont="1" applyFill="1" applyBorder="1" applyAlignment="1">
      <alignment horizontal="left" vertical="center" wrapText="1" readingOrder="1"/>
    </xf>
    <xf numFmtId="0" fontId="19" fillId="14" borderId="2" xfId="0" applyFont="1" applyFill="1" applyBorder="1" applyAlignment="1">
      <alignment horizontal="center" wrapText="1"/>
    </xf>
    <xf numFmtId="0" fontId="19" fillId="14" borderId="3" xfId="0" applyFont="1" applyFill="1" applyBorder="1" applyAlignment="1">
      <alignment wrapText="1"/>
    </xf>
    <xf numFmtId="0" fontId="22" fillId="14" borderId="3" xfId="1" applyFont="1" applyFill="1" applyBorder="1" applyAlignment="1">
      <alignment vertical="center" wrapText="1" readingOrder="1"/>
    </xf>
    <xf numFmtId="0" fontId="31" fillId="10" borderId="3" xfId="0" applyFont="1" applyFill="1" applyBorder="1" applyAlignment="1">
      <alignment wrapText="1"/>
    </xf>
    <xf numFmtId="0" fontId="37" fillId="11" borderId="4" xfId="0" applyFont="1" applyFill="1" applyBorder="1" applyAlignment="1">
      <alignment horizontal="left" vertical="center" wrapText="1" indent="1"/>
    </xf>
    <xf numFmtId="0" fontId="31" fillId="11" borderId="3" xfId="0" applyFont="1" applyFill="1" applyBorder="1" applyAlignment="1">
      <alignment wrapText="1"/>
    </xf>
    <xf numFmtId="0" fontId="31" fillId="11" borderId="1" xfId="0" applyFont="1" applyFill="1" applyBorder="1" applyAlignment="1">
      <alignment horizontal="left" vertical="center" indent="1"/>
    </xf>
    <xf numFmtId="0" fontId="38" fillId="11" borderId="2" xfId="1" applyFont="1" applyFill="1" applyBorder="1" applyAlignment="1">
      <alignment horizontal="center" vertical="center" wrapText="1"/>
    </xf>
    <xf numFmtId="4" fontId="3" fillId="14" borderId="2" xfId="0" applyNumberFormat="1" applyFont="1" applyFill="1" applyBorder="1" applyAlignment="1">
      <alignment horizontal="right"/>
    </xf>
    <xf numFmtId="4" fontId="31" fillId="11" borderId="2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4" fontId="3" fillId="11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left"/>
    </xf>
    <xf numFmtId="4" fontId="31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wrapText="1"/>
    </xf>
    <xf numFmtId="4" fontId="31" fillId="6" borderId="4" xfId="0" applyNumberFormat="1" applyFont="1" applyFill="1" applyBorder="1" applyAlignment="1">
      <alignment horizontal="right"/>
    </xf>
    <xf numFmtId="0" fontId="0" fillId="6" borderId="0" xfId="0" applyFill="1"/>
    <xf numFmtId="0" fontId="6" fillId="21" borderId="4" xfId="0" applyFont="1" applyFill="1" applyBorder="1" applyAlignment="1">
      <alignment wrapText="1"/>
    </xf>
    <xf numFmtId="4" fontId="31" fillId="21" borderId="4" xfId="0" applyNumberFormat="1" applyFont="1" applyFill="1" applyBorder="1" applyAlignment="1">
      <alignment horizontal="right"/>
    </xf>
    <xf numFmtId="0" fontId="0" fillId="21" borderId="0" xfId="0" applyFill="1"/>
    <xf numFmtId="0" fontId="3" fillId="20" borderId="1" xfId="0" applyFont="1" applyFill="1" applyBorder="1" applyAlignment="1">
      <alignment horizontal="left" vertical="center" wrapText="1" indent="1"/>
    </xf>
    <xf numFmtId="0" fontId="3" fillId="20" borderId="2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0" fontId="25" fillId="8" borderId="3" xfId="0" applyFont="1" applyFill="1" applyBorder="1" applyAlignment="1">
      <alignment wrapText="1"/>
    </xf>
    <xf numFmtId="0" fontId="25" fillId="14" borderId="3" xfId="0" applyFont="1" applyFill="1" applyBorder="1" applyAlignment="1">
      <alignment wrapText="1"/>
    </xf>
    <xf numFmtId="4" fontId="3" fillId="20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39" fillId="11" borderId="2" xfId="1" applyFont="1" applyFill="1" applyBorder="1" applyAlignment="1">
      <alignment horizontal="left" vertical="center" wrapText="1" readingOrder="1"/>
    </xf>
    <xf numFmtId="4" fontId="39" fillId="11" borderId="3" xfId="2" applyNumberFormat="1" applyFont="1" applyFill="1" applyBorder="1" applyAlignment="1">
      <alignment horizontal="right" vertical="center" wrapText="1" readingOrder="1"/>
    </xf>
    <xf numFmtId="4" fontId="17" fillId="2" borderId="3" xfId="2" applyNumberFormat="1" applyFont="1" applyFill="1" applyBorder="1" applyAlignment="1">
      <alignment horizontal="right" wrapText="1"/>
    </xf>
    <xf numFmtId="0" fontId="6" fillId="5" borderId="2" xfId="0" applyFont="1" applyFill="1" applyBorder="1" applyAlignment="1">
      <alignment wrapText="1"/>
    </xf>
    <xf numFmtId="4" fontId="6" fillId="5" borderId="3" xfId="2" applyNumberFormat="1" applyFont="1" applyFill="1" applyBorder="1" applyAlignment="1">
      <alignment horizontal="right" wrapText="1"/>
    </xf>
    <xf numFmtId="0" fontId="6" fillId="8" borderId="2" xfId="0" applyFont="1" applyFill="1" applyBorder="1" applyAlignment="1">
      <alignment wrapText="1"/>
    </xf>
    <xf numFmtId="4" fontId="6" fillId="8" borderId="3" xfId="2" applyNumberFormat="1" applyFont="1" applyFill="1" applyBorder="1" applyAlignment="1">
      <alignment horizontal="right" wrapText="1"/>
    </xf>
    <xf numFmtId="0" fontId="6" fillId="14" borderId="2" xfId="0" applyFont="1" applyFill="1" applyBorder="1" applyAlignment="1">
      <alignment wrapText="1"/>
    </xf>
    <xf numFmtId="4" fontId="6" fillId="14" borderId="3" xfId="2" applyNumberFormat="1" applyFont="1" applyFill="1" applyBorder="1" applyAlignment="1">
      <alignment horizontal="right" wrapText="1"/>
    </xf>
    <xf numFmtId="4" fontId="3" fillId="0" borderId="3" xfId="2" applyNumberFormat="1" applyFont="1" applyBorder="1" applyAlignment="1">
      <alignment horizontal="right" wrapText="1"/>
    </xf>
    <xf numFmtId="0" fontId="21" fillId="14" borderId="2" xfId="1" applyFont="1" applyFill="1" applyBorder="1" applyAlignment="1">
      <alignment horizontal="left" vertical="center" wrapText="1" readingOrder="1"/>
    </xf>
    <xf numFmtId="4" fontId="21" fillId="14" borderId="3" xfId="2" applyNumberFormat="1" applyFont="1" applyFill="1" applyBorder="1" applyAlignment="1">
      <alignment horizontal="right" vertical="center" wrapText="1" readingOrder="1"/>
    </xf>
    <xf numFmtId="0" fontId="20" fillId="0" borderId="2" xfId="1" applyFont="1" applyBorder="1" applyAlignment="1">
      <alignment horizontal="left" vertical="center" wrapText="1" readingOrder="1"/>
    </xf>
    <xf numFmtId="4" fontId="20" fillId="0" borderId="3" xfId="2" applyNumberFormat="1" applyFont="1" applyBorder="1" applyAlignment="1">
      <alignment horizontal="right" vertical="center" wrapText="1" readingOrder="1"/>
    </xf>
    <xf numFmtId="0" fontId="26" fillId="0" borderId="2" xfId="1" applyFont="1" applyBorder="1" applyAlignment="1">
      <alignment horizontal="left" vertical="center" wrapText="1" readingOrder="1"/>
    </xf>
    <xf numFmtId="4" fontId="26" fillId="0" borderId="3" xfId="2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0" fillId="0" borderId="0" xfId="0" applyFont="1" applyAlignment="1">
      <alignment wrapText="1"/>
    </xf>
    <xf numFmtId="0" fontId="48" fillId="0" borderId="0" xfId="0" quotePrefix="1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4" fontId="0" fillId="0" borderId="1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right"/>
    </xf>
    <xf numFmtId="4" fontId="8" fillId="14" borderId="3" xfId="0" applyNumberFormat="1" applyFont="1" applyFill="1" applyBorder="1" applyAlignment="1">
      <alignment horizontal="right"/>
    </xf>
    <xf numFmtId="0" fontId="6" fillId="19" borderId="4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right" wrapText="1"/>
    </xf>
    <xf numFmtId="4" fontId="2" fillId="17" borderId="4" xfId="0" applyNumberFormat="1" applyFont="1" applyFill="1" applyBorder="1" applyAlignment="1">
      <alignment horizontal="right" vertical="center" wrapText="1"/>
    </xf>
    <xf numFmtId="4" fontId="2" fillId="17" borderId="3" xfId="0" applyNumberFormat="1" applyFont="1" applyFill="1" applyBorder="1" applyAlignment="1">
      <alignment horizontal="right" vertical="center" wrapText="1"/>
    </xf>
    <xf numFmtId="4" fontId="6" fillId="19" borderId="4" xfId="0" applyNumberFormat="1" applyFont="1" applyFill="1" applyBorder="1" applyAlignment="1">
      <alignment horizontal="right" vertical="center" wrapText="1"/>
    </xf>
    <xf numFmtId="4" fontId="48" fillId="2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6" fillId="9" borderId="4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0" fillId="14" borderId="0" xfId="0" applyNumberFormat="1" applyFill="1" applyAlignment="1">
      <alignment horizontal="right"/>
    </xf>
    <xf numFmtId="4" fontId="48" fillId="2" borderId="3" xfId="0" applyNumberFormat="1" applyFont="1" applyFill="1" applyBorder="1" applyAlignment="1">
      <alignment horizontal="right" vertical="center"/>
    </xf>
    <xf numFmtId="4" fontId="48" fillId="2" borderId="3" xfId="2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" fontId="48" fillId="2" borderId="7" xfId="0" applyNumberFormat="1" applyFont="1" applyFill="1" applyBorder="1" applyAlignment="1">
      <alignment horizontal="right" vertical="center"/>
    </xf>
    <xf numFmtId="0" fontId="29" fillId="2" borderId="22" xfId="0" applyFont="1" applyFill="1" applyBorder="1" applyAlignment="1">
      <alignment horizontal="left" vertical="center" wrapText="1"/>
    </xf>
    <xf numFmtId="0" fontId="29" fillId="2" borderId="22" xfId="0" quotePrefix="1" applyFont="1" applyFill="1" applyBorder="1" applyAlignment="1">
      <alignment horizontal="left" vertical="center"/>
    </xf>
    <xf numFmtId="0" fontId="33" fillId="2" borderId="22" xfId="0" quotePrefix="1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48" fillId="2" borderId="7" xfId="2" applyNumberFormat="1" applyFont="1" applyFill="1" applyBorder="1" applyAlignment="1">
      <alignment horizontal="right"/>
    </xf>
    <xf numFmtId="0" fontId="29" fillId="2" borderId="22" xfId="0" quotePrefix="1" applyFont="1" applyFill="1" applyBorder="1" applyAlignment="1">
      <alignment horizontal="center" vertical="center"/>
    </xf>
    <xf numFmtId="4" fontId="42" fillId="0" borderId="0" xfId="0" applyNumberFormat="1" applyFont="1"/>
    <xf numFmtId="4" fontId="8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9" fillId="2" borderId="22" xfId="0" quotePrefix="1" applyFont="1" applyFill="1" applyBorder="1" applyAlignment="1">
      <alignment horizontal="left" vertical="center"/>
    </xf>
    <xf numFmtId="4" fontId="8" fillId="2" borderId="7" xfId="0" applyNumberFormat="1" applyFont="1" applyFill="1" applyBorder="1" applyAlignment="1">
      <alignment horizontal="right" vertical="center"/>
    </xf>
    <xf numFmtId="0" fontId="9" fillId="2" borderId="23" xfId="0" quotePrefix="1" applyFont="1" applyFill="1" applyBorder="1" applyAlignment="1">
      <alignment horizontal="left" vertical="center"/>
    </xf>
    <xf numFmtId="0" fontId="0" fillId="0" borderId="25" xfId="0" applyBorder="1"/>
    <xf numFmtId="0" fontId="0" fillId="0" borderId="8" xfId="0" applyBorder="1"/>
    <xf numFmtId="0" fontId="9" fillId="2" borderId="0" xfId="0" quotePrefix="1" applyFont="1" applyFill="1" applyAlignment="1">
      <alignment horizontal="left" vertical="center"/>
    </xf>
    <xf numFmtId="4" fontId="29" fillId="2" borderId="0" xfId="0" applyNumberFormat="1" applyFont="1" applyFill="1" applyAlignment="1">
      <alignment horizontal="right" vertical="center"/>
    </xf>
    <xf numFmtId="0" fontId="34" fillId="2" borderId="0" xfId="0" quotePrefix="1" applyFont="1" applyFill="1" applyAlignment="1">
      <alignment horizontal="left" vertical="center"/>
    </xf>
    <xf numFmtId="0" fontId="34" fillId="2" borderId="0" xfId="0" quotePrefix="1" applyFont="1" applyFill="1" applyAlignment="1">
      <alignment horizontal="left" vertical="center" wrapText="1"/>
    </xf>
    <xf numFmtId="4" fontId="29" fillId="2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2" applyNumberFormat="1" applyFont="1" applyFill="1" applyBorder="1" applyAlignment="1">
      <alignment horizontal="right"/>
    </xf>
    <xf numFmtId="0" fontId="29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44" fillId="4" borderId="16" xfId="0" applyFont="1" applyFill="1" applyBorder="1" applyAlignment="1">
      <alignment horizontal="center" vertical="center" wrapText="1"/>
    </xf>
    <xf numFmtId="0" fontId="44" fillId="4" borderId="17" xfId="0" applyFont="1" applyFill="1" applyBorder="1" applyAlignment="1">
      <alignment horizontal="center" vertical="center" wrapText="1"/>
    </xf>
    <xf numFmtId="0" fontId="44" fillId="4" borderId="18" xfId="0" applyFont="1" applyFill="1" applyBorder="1" applyAlignment="1">
      <alignment horizontal="center" vertical="center" wrapText="1"/>
    </xf>
    <xf numFmtId="0" fontId="54" fillId="4" borderId="6" xfId="0" applyFont="1" applyFill="1" applyBorder="1" applyAlignment="1">
      <alignment horizontal="center" vertical="center" wrapText="1"/>
    </xf>
    <xf numFmtId="0" fontId="44" fillId="4" borderId="19" xfId="0" applyFont="1" applyFill="1" applyBorder="1" applyAlignment="1">
      <alignment horizontal="center" vertical="center" wrapText="1"/>
    </xf>
    <xf numFmtId="164" fontId="42" fillId="0" borderId="0" xfId="0" applyNumberFormat="1" applyFont="1"/>
    <xf numFmtId="4" fontId="13" fillId="0" borderId="3" xfId="0" applyNumberFormat="1" applyFont="1" applyBorder="1" applyAlignment="1">
      <alignment horizontal="right"/>
    </xf>
    <xf numFmtId="4" fontId="8" fillId="2" borderId="3" xfId="0" quotePrefix="1" applyNumberFormat="1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 wrapText="1"/>
    </xf>
    <xf numFmtId="164" fontId="43" fillId="0" borderId="0" xfId="0" applyNumberFormat="1" applyFont="1"/>
    <xf numFmtId="4" fontId="32" fillId="2" borderId="27" xfId="0" applyNumberFormat="1" applyFont="1" applyFill="1" applyBorder="1" applyAlignment="1">
      <alignment horizontal="left" vertical="center" wrapText="1"/>
    </xf>
    <xf numFmtId="4" fontId="32" fillId="2" borderId="28" xfId="0" applyNumberFormat="1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5" fillId="0" borderId="11" xfId="0" applyFont="1" applyBorder="1"/>
    <xf numFmtId="4" fontId="32" fillId="2" borderId="32" xfId="0" applyNumberFormat="1" applyFont="1" applyFill="1" applyBorder="1" applyAlignment="1">
      <alignment horizontal="right" vertical="center"/>
    </xf>
    <xf numFmtId="0" fontId="1" fillId="0" borderId="22" xfId="0" applyFont="1" applyBorder="1"/>
    <xf numFmtId="4" fontId="1" fillId="0" borderId="7" xfId="0" applyNumberFormat="1" applyFont="1" applyBorder="1"/>
    <xf numFmtId="0" fontId="0" fillId="0" borderId="22" xfId="0" applyBorder="1"/>
    <xf numFmtId="4" fontId="0" fillId="0" borderId="7" xfId="0" applyNumberFormat="1" applyBorder="1"/>
    <xf numFmtId="0" fontId="0" fillId="0" borderId="23" xfId="0" applyBorder="1"/>
    <xf numFmtId="4" fontId="0" fillId="0" borderId="24" xfId="0" applyNumberFormat="1" applyBorder="1"/>
    <xf numFmtId="4" fontId="55" fillId="2" borderId="3" xfId="2" applyNumberFormat="1" applyFont="1" applyFill="1" applyBorder="1" applyAlignment="1">
      <alignment horizontal="right"/>
    </xf>
    <xf numFmtId="4" fontId="55" fillId="2" borderId="7" xfId="2" applyNumberFormat="1" applyFont="1" applyFill="1" applyBorder="1" applyAlignment="1">
      <alignment horizontal="right"/>
    </xf>
    <xf numFmtId="0" fontId="48" fillId="2" borderId="22" xfId="0" applyFont="1" applyFill="1" applyBorder="1" applyAlignment="1">
      <alignment horizontal="left" vertical="center" wrapText="1"/>
    </xf>
    <xf numFmtId="0" fontId="48" fillId="2" borderId="22" xfId="0" applyFont="1" applyFill="1" applyBorder="1" applyAlignment="1">
      <alignment horizontal="left" vertical="center"/>
    </xf>
    <xf numFmtId="4" fontId="33" fillId="2" borderId="3" xfId="0" applyNumberFormat="1" applyFont="1" applyFill="1" applyBorder="1" applyAlignment="1">
      <alignment horizontal="right" vertical="center" wrapText="1"/>
    </xf>
    <xf numFmtId="4" fontId="33" fillId="2" borderId="3" xfId="2" applyNumberFormat="1" applyFont="1" applyFill="1" applyBorder="1" applyAlignment="1">
      <alignment horizontal="right"/>
    </xf>
    <xf numFmtId="4" fontId="33" fillId="2" borderId="7" xfId="2" applyNumberFormat="1" applyFont="1" applyFill="1" applyBorder="1" applyAlignment="1">
      <alignment horizontal="right"/>
    </xf>
    <xf numFmtId="4" fontId="33" fillId="2" borderId="3" xfId="0" quotePrefix="1" applyNumberFormat="1" applyFont="1" applyFill="1" applyBorder="1" applyAlignment="1">
      <alignment horizontal="right" vertical="center"/>
    </xf>
    <xf numFmtId="4" fontId="33" fillId="2" borderId="3" xfId="0" quotePrefix="1" applyNumberFormat="1" applyFont="1" applyFill="1" applyBorder="1" applyAlignment="1">
      <alignment horizontal="right" vertical="center" wrapText="1"/>
    </xf>
    <xf numFmtId="4" fontId="33" fillId="2" borderId="3" xfId="0" applyNumberFormat="1" applyFont="1" applyFill="1" applyBorder="1" applyAlignment="1">
      <alignment horizontal="right" wrapText="1"/>
    </xf>
    <xf numFmtId="4" fontId="33" fillId="2" borderId="3" xfId="0" quotePrefix="1" applyNumberFormat="1" applyFont="1" applyFill="1" applyBorder="1" applyAlignment="1">
      <alignment horizontal="right"/>
    </xf>
    <xf numFmtId="4" fontId="33" fillId="2" borderId="3" xfId="0" quotePrefix="1" applyNumberFormat="1" applyFont="1" applyFill="1" applyBorder="1" applyAlignment="1">
      <alignment horizontal="right" wrapText="1"/>
    </xf>
    <xf numFmtId="4" fontId="55" fillId="2" borderId="3" xfId="0" applyNumberFormat="1" applyFont="1" applyFill="1" applyBorder="1" applyAlignment="1">
      <alignment horizontal="right" vertical="center"/>
    </xf>
    <xf numFmtId="4" fontId="55" fillId="2" borderId="7" xfId="0" applyNumberFormat="1" applyFont="1" applyFill="1" applyBorder="1" applyAlignment="1">
      <alignment horizontal="right" vertical="center"/>
    </xf>
    <xf numFmtId="0" fontId="48" fillId="2" borderId="23" xfId="0" applyFont="1" applyFill="1" applyBorder="1" applyAlignment="1">
      <alignment horizontal="left" vertical="center"/>
    </xf>
    <xf numFmtId="4" fontId="55" fillId="2" borderId="1" xfId="0" applyNumberFormat="1" applyFont="1" applyFill="1" applyBorder="1" applyAlignment="1">
      <alignment horizontal="right" vertical="center"/>
    </xf>
    <xf numFmtId="4" fontId="48" fillId="2" borderId="25" xfId="0" applyNumberFormat="1" applyFont="1" applyFill="1" applyBorder="1" applyAlignment="1">
      <alignment horizontal="right" vertical="center" wrapText="1"/>
    </xf>
    <xf numFmtId="4" fontId="57" fillId="0" borderId="25" xfId="0" applyNumberFormat="1" applyFont="1" applyBorder="1" applyAlignment="1">
      <alignment horizontal="right" vertical="center"/>
    </xf>
    <xf numFmtId="4" fontId="57" fillId="0" borderId="8" xfId="0" applyNumberFormat="1" applyFont="1" applyBorder="1" applyAlignment="1">
      <alignment horizontal="right" vertical="center"/>
    </xf>
    <xf numFmtId="4" fontId="33" fillId="2" borderId="3" xfId="0" applyNumberFormat="1" applyFont="1" applyFill="1" applyBorder="1" applyAlignment="1">
      <alignment horizontal="right" vertical="center"/>
    </xf>
    <xf numFmtId="4" fontId="33" fillId="2" borderId="7" xfId="0" applyNumberFormat="1" applyFont="1" applyFill="1" applyBorder="1" applyAlignment="1">
      <alignment horizontal="right" vertical="center"/>
    </xf>
    <xf numFmtId="4" fontId="56" fillId="0" borderId="3" xfId="0" applyNumberFormat="1" applyFont="1" applyBorder="1" applyAlignment="1">
      <alignment horizontal="right"/>
    </xf>
    <xf numFmtId="4" fontId="56" fillId="0" borderId="7" xfId="0" applyNumberFormat="1" applyFont="1" applyBorder="1" applyAlignment="1">
      <alignment horizontal="right"/>
    </xf>
    <xf numFmtId="4" fontId="56" fillId="2" borderId="3" xfId="0" applyNumberFormat="1" applyFont="1" applyFill="1" applyBorder="1" applyAlignment="1">
      <alignment horizontal="right" vertical="center"/>
    </xf>
    <xf numFmtId="4" fontId="56" fillId="2" borderId="7" xfId="0" applyNumberFormat="1" applyFont="1" applyFill="1" applyBorder="1" applyAlignment="1">
      <alignment horizontal="right" vertical="center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left" vertical="center" wrapText="1"/>
    </xf>
    <xf numFmtId="4" fontId="48" fillId="2" borderId="0" xfId="0" applyNumberFormat="1" applyFont="1" applyFill="1" applyAlignment="1">
      <alignment horizontal="right" vertical="center" wrapText="1"/>
    </xf>
    <xf numFmtId="4" fontId="48" fillId="2" borderId="0" xfId="0" applyNumberFormat="1" applyFont="1" applyFill="1" applyAlignment="1">
      <alignment horizontal="right" vertical="center"/>
    </xf>
    <xf numFmtId="4" fontId="57" fillId="0" borderId="0" xfId="0" applyNumberFormat="1" applyFont="1" applyAlignment="1">
      <alignment horizontal="right" vertical="center"/>
    </xf>
    <xf numFmtId="0" fontId="6" fillId="5" borderId="2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" fontId="59" fillId="2" borderId="4" xfId="0" applyNumberFormat="1" applyFont="1" applyFill="1" applyBorder="1" applyAlignment="1">
      <alignment horizontal="right" vertical="center" wrapText="1"/>
    </xf>
    <xf numFmtId="4" fontId="58" fillId="0" borderId="3" xfId="0" applyNumberFormat="1" applyFont="1" applyBorder="1" applyAlignment="1">
      <alignment horizontal="right" wrapText="1"/>
    </xf>
    <xf numFmtId="4" fontId="49" fillId="2" borderId="3" xfId="0" applyNumberFormat="1" applyFont="1" applyFill="1" applyBorder="1" applyAlignment="1">
      <alignment horizontal="right" wrapText="1"/>
    </xf>
    <xf numFmtId="4" fontId="58" fillId="2" borderId="3" xfId="0" applyNumberFormat="1" applyFont="1" applyFill="1" applyBorder="1" applyAlignment="1">
      <alignment horizontal="right" wrapText="1"/>
    </xf>
    <xf numFmtId="4" fontId="59" fillId="2" borderId="4" xfId="0" applyNumberFormat="1" applyFont="1" applyFill="1" applyBorder="1" applyAlignment="1">
      <alignment horizontal="right" wrapText="1"/>
    </xf>
    <xf numFmtId="4" fontId="60" fillId="2" borderId="4" xfId="0" applyNumberFormat="1" applyFont="1" applyFill="1" applyBorder="1" applyAlignment="1">
      <alignment horizontal="right" vertical="center" wrapText="1"/>
    </xf>
    <xf numFmtId="4" fontId="59" fillId="0" borderId="4" xfId="0" applyNumberFormat="1" applyFont="1" applyBorder="1" applyAlignment="1">
      <alignment horizontal="right" vertical="center" wrapText="1"/>
    </xf>
    <xf numFmtId="4" fontId="8" fillId="7" borderId="4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 wrapText="1"/>
    </xf>
    <xf numFmtId="4" fontId="8" fillId="0" borderId="4" xfId="0" applyNumberFormat="1" applyFont="1" applyBorder="1" applyAlignment="1">
      <alignment horizontal="right" wrapText="1"/>
    </xf>
    <xf numFmtId="4" fontId="10" fillId="9" borderId="4" xfId="0" applyNumberFormat="1" applyFont="1" applyFill="1" applyBorder="1" applyAlignment="1">
      <alignment horizontal="right" wrapText="1"/>
    </xf>
    <xf numFmtId="4" fontId="10" fillId="2" borderId="4" xfId="0" applyNumberFormat="1" applyFont="1" applyFill="1" applyBorder="1" applyAlignment="1">
      <alignment horizontal="right" wrapText="1"/>
    </xf>
    <xf numFmtId="4" fontId="29" fillId="5" borderId="4" xfId="0" applyNumberFormat="1" applyFont="1" applyFill="1" applyBorder="1" applyAlignment="1">
      <alignment horizontal="right"/>
    </xf>
    <xf numFmtId="4" fontId="29" fillId="6" borderId="4" xfId="0" applyNumberFormat="1" applyFont="1" applyFill="1" applyBorder="1" applyAlignment="1">
      <alignment horizontal="right"/>
    </xf>
    <xf numFmtId="4" fontId="29" fillId="21" borderId="4" xfId="0" applyNumberFormat="1" applyFont="1" applyFill="1" applyBorder="1" applyAlignment="1">
      <alignment horizontal="right"/>
    </xf>
    <xf numFmtId="4" fontId="8" fillId="10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 wrapText="1"/>
    </xf>
    <xf numFmtId="4" fontId="8" fillId="5" borderId="4" xfId="0" applyNumberFormat="1" applyFont="1" applyFill="1" applyBorder="1" applyAlignment="1">
      <alignment horizontal="right"/>
    </xf>
    <xf numFmtId="4" fontId="8" fillId="8" borderId="4" xfId="0" applyNumberFormat="1" applyFont="1" applyFill="1" applyBorder="1" applyAlignment="1">
      <alignment horizontal="right"/>
    </xf>
    <xf numFmtId="4" fontId="24" fillId="2" borderId="0" xfId="0" applyNumberFormat="1" applyFont="1" applyFill="1" applyAlignment="1">
      <alignment horizontal="right"/>
    </xf>
    <xf numFmtId="4" fontId="8" fillId="2" borderId="4" xfId="0" applyNumberFormat="1" applyFont="1" applyFill="1" applyBorder="1" applyAlignment="1">
      <alignment horizontal="right" wrapText="1"/>
    </xf>
    <xf numFmtId="0" fontId="6" fillId="8" borderId="2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4" fontId="8" fillId="9" borderId="3" xfId="0" applyNumberFormat="1" applyFont="1" applyFill="1" applyBorder="1" applyAlignment="1">
      <alignment horizontal="right"/>
    </xf>
    <xf numFmtId="4" fontId="8" fillId="8" borderId="3" xfId="0" applyNumberFormat="1" applyFont="1" applyFill="1" applyBorder="1" applyAlignment="1">
      <alignment horizontal="right"/>
    </xf>
    <xf numFmtId="4" fontId="8" fillId="10" borderId="3" xfId="2" applyNumberFormat="1" applyFont="1" applyFill="1" applyBorder="1" applyAlignment="1">
      <alignment horizontal="right"/>
    </xf>
    <xf numFmtId="4" fontId="8" fillId="11" borderId="3" xfId="2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 vertical="center" wrapText="1"/>
    </xf>
    <xf numFmtId="4" fontId="8" fillId="5" borderId="3" xfId="2" applyNumberFormat="1" applyFont="1" applyFill="1" applyBorder="1" applyAlignment="1">
      <alignment horizontal="right"/>
    </xf>
    <xf numFmtId="4" fontId="8" fillId="8" borderId="3" xfId="2" applyNumberFormat="1" applyFont="1" applyFill="1" applyBorder="1" applyAlignment="1">
      <alignment horizontal="right"/>
    </xf>
    <xf numFmtId="4" fontId="8" fillId="14" borderId="3" xfId="2" applyNumberFormat="1" applyFont="1" applyFill="1" applyBorder="1" applyAlignment="1">
      <alignment horizontal="right"/>
    </xf>
    <xf numFmtId="4" fontId="29" fillId="10" borderId="4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 vertical="center" wrapText="1"/>
    </xf>
    <xf numFmtId="4" fontId="8" fillId="11" borderId="4" xfId="0" applyNumberFormat="1" applyFont="1" applyFill="1" applyBorder="1" applyAlignment="1">
      <alignment horizontal="right"/>
    </xf>
    <xf numFmtId="4" fontId="8" fillId="20" borderId="4" xfId="0" applyNumberFormat="1" applyFont="1" applyFill="1" applyBorder="1" applyAlignment="1">
      <alignment horizontal="right" vertical="center" wrapText="1"/>
    </xf>
    <xf numFmtId="0" fontId="31" fillId="11" borderId="2" xfId="0" applyFont="1" applyFill="1" applyBorder="1" applyAlignment="1">
      <alignment wrapText="1"/>
    </xf>
    <xf numFmtId="0" fontId="25" fillId="5" borderId="1" xfId="0" applyFont="1" applyFill="1" applyBorder="1" applyAlignment="1">
      <alignment wrapText="1"/>
    </xf>
    <xf numFmtId="0" fontId="3" fillId="8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" fontId="10" fillId="10" borderId="3" xfId="0" applyNumberFormat="1" applyFont="1" applyFill="1" applyBorder="1" applyAlignment="1">
      <alignment horizontal="right"/>
    </xf>
    <xf numFmtId="4" fontId="10" fillId="19" borderId="4" xfId="0" applyNumberFormat="1" applyFont="1" applyFill="1" applyBorder="1" applyAlignment="1">
      <alignment horizontal="right" vertical="center" wrapText="1"/>
    </xf>
    <xf numFmtId="4" fontId="8" fillId="9" borderId="4" xfId="0" applyNumberFormat="1" applyFont="1" applyFill="1" applyBorder="1" applyAlignment="1">
      <alignment horizontal="right"/>
    </xf>
    <xf numFmtId="4" fontId="8" fillId="8" borderId="4" xfId="2" applyNumberFormat="1" applyFont="1" applyFill="1" applyBorder="1" applyAlignment="1">
      <alignment horizontal="right"/>
    </xf>
    <xf numFmtId="4" fontId="8" fillId="14" borderId="4" xfId="2" applyNumberFormat="1" applyFont="1" applyFill="1" applyBorder="1" applyAlignment="1">
      <alignment horizontal="right"/>
    </xf>
    <xf numFmtId="4" fontId="10" fillId="5" borderId="4" xfId="0" applyNumberFormat="1" applyFont="1" applyFill="1" applyBorder="1" applyAlignment="1">
      <alignment horizontal="right"/>
    </xf>
    <xf numFmtId="4" fontId="8" fillId="15" borderId="4" xfId="0" applyNumberFormat="1" applyFont="1" applyFill="1" applyBorder="1" applyAlignment="1">
      <alignment horizontal="right"/>
    </xf>
    <xf numFmtId="4" fontId="8" fillId="4" borderId="4" xfId="0" applyNumberFormat="1" applyFont="1" applyFill="1" applyBorder="1" applyAlignment="1">
      <alignment horizontal="right"/>
    </xf>
    <xf numFmtId="4" fontId="8" fillId="14" borderId="4" xfId="0" applyNumberFormat="1" applyFont="1" applyFill="1" applyBorder="1" applyAlignment="1">
      <alignment horizontal="right" wrapText="1"/>
    </xf>
    <xf numFmtId="4" fontId="8" fillId="16" borderId="4" xfId="0" applyNumberFormat="1" applyFont="1" applyFill="1" applyBorder="1" applyAlignment="1">
      <alignment horizontal="right"/>
    </xf>
    <xf numFmtId="4" fontId="8" fillId="18" borderId="1" xfId="2" applyNumberFormat="1" applyFont="1" applyFill="1" applyBorder="1" applyAlignment="1">
      <alignment horizontal="right"/>
    </xf>
    <xf numFmtId="4" fontId="24" fillId="0" borderId="0" xfId="0" applyNumberFormat="1" applyFont="1" applyAlignment="1">
      <alignment horizontal="right"/>
    </xf>
    <xf numFmtId="4" fontId="33" fillId="11" borderId="4" xfId="0" applyNumberFormat="1" applyFont="1" applyFill="1" applyBorder="1" applyAlignment="1">
      <alignment horizontal="right"/>
    </xf>
    <xf numFmtId="4" fontId="8" fillId="2" borderId="4" xfId="2" applyNumberFormat="1" applyFont="1" applyFill="1" applyBorder="1" applyAlignment="1">
      <alignment horizontal="right" vertical="center" wrapText="1"/>
    </xf>
    <xf numFmtId="4" fontId="29" fillId="11" borderId="4" xfId="0" applyNumberFormat="1" applyFont="1" applyFill="1" applyBorder="1" applyAlignment="1">
      <alignment horizontal="right"/>
    </xf>
    <xf numFmtId="4" fontId="10" fillId="5" borderId="4" xfId="0" applyNumberFormat="1" applyFont="1" applyFill="1" applyBorder="1" applyAlignment="1">
      <alignment horizontal="right" vertical="center" wrapText="1"/>
    </xf>
    <xf numFmtId="4" fontId="10" fillId="14" borderId="4" xfId="0" applyNumberFormat="1" applyFont="1" applyFill="1" applyBorder="1" applyAlignment="1">
      <alignment horizontal="right" wrapText="1"/>
    </xf>
    <xf numFmtId="4" fontId="8" fillId="0" borderId="4" xfId="1" applyNumberFormat="1" applyFont="1" applyBorder="1" applyAlignment="1">
      <alignment horizontal="right" vertical="center" wrapText="1" readingOrder="1"/>
    </xf>
    <xf numFmtId="4" fontId="8" fillId="0" borderId="4" xfId="2" applyNumberFormat="1" applyFont="1" applyBorder="1" applyAlignment="1">
      <alignment horizontal="right" vertical="center" wrapText="1" readingOrder="1"/>
    </xf>
    <xf numFmtId="4" fontId="9" fillId="2" borderId="4" xfId="1" applyNumberFormat="1" applyFont="1" applyFill="1" applyBorder="1" applyAlignment="1">
      <alignment horizontal="right" vertical="center" wrapText="1" readingOrder="1"/>
    </xf>
    <xf numFmtId="4" fontId="9" fillId="0" borderId="4" xfId="1" applyNumberFormat="1" applyFont="1" applyBorder="1" applyAlignment="1">
      <alignment horizontal="right" vertical="center" wrapText="1" readingOrder="1"/>
    </xf>
    <xf numFmtId="4" fontId="61" fillId="14" borderId="4" xfId="1" applyNumberFormat="1" applyFont="1" applyFill="1" applyBorder="1" applyAlignment="1">
      <alignment horizontal="right" vertical="center" wrapText="1" readingOrder="1"/>
    </xf>
    <xf numFmtId="4" fontId="62" fillId="0" borderId="4" xfId="1" applyNumberFormat="1" applyFont="1" applyBorder="1" applyAlignment="1">
      <alignment horizontal="right" vertical="center" wrapText="1" readingOrder="1"/>
    </xf>
    <xf numFmtId="4" fontId="63" fillId="0" borderId="3" xfId="1" applyNumberFormat="1" applyFont="1" applyBorder="1" applyAlignment="1">
      <alignment horizontal="right" vertical="center" wrapText="1" readingOrder="1"/>
    </xf>
    <xf numFmtId="4" fontId="62" fillId="0" borderId="3" xfId="0" applyNumberFormat="1" applyFont="1" applyBorder="1" applyAlignment="1">
      <alignment horizontal="right" wrapText="1"/>
    </xf>
    <xf numFmtId="4" fontId="33" fillId="12" borderId="4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right"/>
    </xf>
    <xf numFmtId="4" fontId="24" fillId="14" borderId="0" xfId="0" applyNumberFormat="1" applyFont="1" applyFill="1" applyAlignment="1">
      <alignment horizontal="right"/>
    </xf>
    <xf numFmtId="4" fontId="9" fillId="0" borderId="4" xfId="0" applyNumberFormat="1" applyFont="1" applyBorder="1" applyAlignment="1">
      <alignment horizontal="right" wrapText="1"/>
    </xf>
    <xf numFmtId="4" fontId="48" fillId="17" borderId="4" xfId="0" applyNumberFormat="1" applyFont="1" applyFill="1" applyBorder="1" applyAlignment="1">
      <alignment horizontal="right" vertical="center" wrapText="1"/>
    </xf>
    <xf numFmtId="4" fontId="3" fillId="2" borderId="33" xfId="0" applyNumberFormat="1" applyFont="1" applyFill="1" applyBorder="1" applyAlignment="1">
      <alignment horizontal="right"/>
    </xf>
    <xf numFmtId="4" fontId="33" fillId="10" borderId="4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4" fontId="8" fillId="2" borderId="0" xfId="0" quotePrefix="1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vertical="center"/>
    </xf>
    <xf numFmtId="4" fontId="40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4" fontId="9" fillId="2" borderId="0" xfId="0" quotePrefix="1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center" wrapText="1"/>
    </xf>
    <xf numFmtId="4" fontId="45" fillId="2" borderId="10" xfId="2" applyNumberFormat="1" applyFont="1" applyFill="1" applyBorder="1"/>
    <xf numFmtId="3" fontId="3" fillId="2" borderId="0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right"/>
    </xf>
    <xf numFmtId="0" fontId="6" fillId="9" borderId="2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wrapText="1"/>
    </xf>
    <xf numFmtId="0" fontId="6" fillId="9" borderId="1" xfId="0" applyFont="1" applyFill="1" applyBorder="1" applyAlignment="1">
      <alignment vertical="center"/>
    </xf>
    <xf numFmtId="0" fontId="25" fillId="22" borderId="4" xfId="0" applyFont="1" applyFill="1" applyBorder="1" applyAlignment="1">
      <alignment wrapText="1"/>
    </xf>
    <xf numFmtId="0" fontId="6" fillId="22" borderId="1" xfId="0" applyFont="1" applyFill="1" applyBorder="1" applyAlignment="1">
      <alignment horizontal="center" vertical="center" wrapText="1"/>
    </xf>
    <xf numFmtId="4" fontId="8" fillId="5" borderId="3" xfId="2" applyNumberFormat="1" applyFont="1" applyFill="1" applyBorder="1" applyAlignment="1">
      <alignment horizontal="right" vertical="center" wrapText="1"/>
    </xf>
    <xf numFmtId="4" fontId="8" fillId="14" borderId="3" xfId="2" applyNumberFormat="1" applyFont="1" applyFill="1" applyBorder="1" applyAlignment="1">
      <alignment horizontal="right" vertical="center" wrapText="1"/>
    </xf>
    <xf numFmtId="4" fontId="33" fillId="2" borderId="4" xfId="0" applyNumberFormat="1" applyFont="1" applyFill="1" applyBorder="1" applyAlignment="1">
      <alignment horizontal="right" vertical="center"/>
    </xf>
    <xf numFmtId="0" fontId="34" fillId="2" borderId="3" xfId="0" quotePrefix="1" applyFont="1" applyFill="1" applyBorder="1" applyAlignment="1">
      <alignment horizontal="left" vertical="center" wrapText="1"/>
    </xf>
    <xf numFmtId="4" fontId="48" fillId="2" borderId="25" xfId="0" applyNumberFormat="1" applyFont="1" applyFill="1" applyBorder="1" applyAlignment="1">
      <alignment horizontal="right" vertical="center"/>
    </xf>
    <xf numFmtId="4" fontId="56" fillId="0" borderId="3" xfId="0" applyNumberFormat="1" applyFont="1" applyBorder="1"/>
    <xf numFmtId="0" fontId="29" fillId="2" borderId="3" xfId="0" applyFont="1" applyFill="1" applyBorder="1" applyAlignment="1">
      <alignment horizontal="center" vertical="center"/>
    </xf>
    <xf numFmtId="0" fontId="53" fillId="4" borderId="18" xfId="0" applyFont="1" applyFill="1" applyBorder="1" applyAlignment="1">
      <alignment horizontal="center" vertical="center" wrapText="1"/>
    </xf>
    <xf numFmtId="4" fontId="56" fillId="0" borderId="7" xfId="0" applyNumberFormat="1" applyFont="1" applyBorder="1"/>
    <xf numFmtId="0" fontId="9" fillId="2" borderId="3" xfId="0" quotePrefix="1" applyFont="1" applyFill="1" applyBorder="1" applyAlignment="1">
      <alignment horizontal="left" vertical="center"/>
    </xf>
    <xf numFmtId="0" fontId="32" fillId="2" borderId="34" xfId="0" applyFont="1" applyFill="1" applyBorder="1" applyAlignment="1">
      <alignment horizontal="left" vertical="center" wrapText="1"/>
    </xf>
    <xf numFmtId="4" fontId="48" fillId="2" borderId="30" xfId="0" applyNumberFormat="1" applyFont="1" applyFill="1" applyBorder="1" applyAlignment="1">
      <alignment horizontal="right" vertical="center" wrapText="1"/>
    </xf>
    <xf numFmtId="4" fontId="48" fillId="2" borderId="31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0" fontId="9" fillId="2" borderId="16" xfId="0" quotePrefix="1" applyFont="1" applyFill="1" applyBorder="1" applyAlignment="1">
      <alignment horizontal="left" vertical="center"/>
    </xf>
    <xf numFmtId="0" fontId="9" fillId="2" borderId="18" xfId="0" quotePrefix="1" applyFont="1" applyFill="1" applyBorder="1" applyAlignment="1">
      <alignment horizontal="left" vertical="center" wrapText="1"/>
    </xf>
    <xf numFmtId="4" fontId="8" fillId="2" borderId="18" xfId="0" applyNumberFormat="1" applyFont="1" applyFill="1" applyBorder="1" applyAlignment="1">
      <alignment horizontal="right" vertical="center" wrapText="1"/>
    </xf>
    <xf numFmtId="4" fontId="8" fillId="2" borderId="18" xfId="0" applyNumberFormat="1" applyFont="1" applyFill="1" applyBorder="1" applyAlignment="1">
      <alignment vertical="center"/>
    </xf>
    <xf numFmtId="4" fontId="8" fillId="2" borderId="19" xfId="0" applyNumberFormat="1" applyFont="1" applyFill="1" applyBorder="1" applyAlignment="1">
      <alignment vertical="center"/>
    </xf>
    <xf numFmtId="4" fontId="8" fillId="2" borderId="7" xfId="0" applyNumberFormat="1" applyFont="1" applyFill="1" applyBorder="1" applyAlignment="1">
      <alignment vertical="center"/>
    </xf>
    <xf numFmtId="4" fontId="40" fillId="2" borderId="7" xfId="0" applyNumberFormat="1" applyFont="1" applyFill="1" applyBorder="1" applyAlignment="1">
      <alignment vertical="center"/>
    </xf>
    <xf numFmtId="4" fontId="9" fillId="2" borderId="25" xfId="0" quotePrefix="1" applyNumberFormat="1" applyFont="1" applyFill="1" applyBorder="1" applyAlignment="1">
      <alignment horizontal="right" vertical="center" wrapText="1"/>
    </xf>
    <xf numFmtId="4" fontId="40" fillId="2" borderId="25" xfId="0" applyNumberFormat="1" applyFont="1" applyFill="1" applyBorder="1" applyAlignment="1">
      <alignment vertical="center"/>
    </xf>
    <xf numFmtId="4" fontId="40" fillId="2" borderId="25" xfId="0" applyNumberFormat="1" applyFont="1" applyFill="1" applyBorder="1" applyAlignment="1">
      <alignment horizontal="right" vertical="center"/>
    </xf>
    <xf numFmtId="4" fontId="40" fillId="2" borderId="8" xfId="0" applyNumberFormat="1" applyFont="1" applyFill="1" applyBorder="1" applyAlignment="1">
      <alignment horizontal="right" vertical="center"/>
    </xf>
    <xf numFmtId="0" fontId="64" fillId="2" borderId="25" xfId="0" quotePrefix="1" applyFont="1" applyFill="1" applyBorder="1" applyAlignment="1">
      <alignment horizontal="left" vertical="center" wrapText="1"/>
    </xf>
    <xf numFmtId="0" fontId="32" fillId="2" borderId="29" xfId="0" applyFont="1" applyFill="1" applyBorder="1" applyAlignment="1">
      <alignment horizontal="left" vertical="center" wrapText="1"/>
    </xf>
    <xf numFmtId="0" fontId="32" fillId="2" borderId="35" xfId="0" applyFont="1" applyFill="1" applyBorder="1" applyAlignment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40" fillId="2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4" fontId="41" fillId="0" borderId="0" xfId="0" applyNumberFormat="1" applyFont="1" applyBorder="1"/>
    <xf numFmtId="0" fontId="41" fillId="0" borderId="0" xfId="0" applyFont="1" applyBorder="1"/>
    <xf numFmtId="0" fontId="34" fillId="2" borderId="0" xfId="0" quotePrefix="1" applyFont="1" applyFill="1" applyBorder="1" applyAlignment="1">
      <alignment horizontal="left" vertical="center"/>
    </xf>
    <xf numFmtId="0" fontId="34" fillId="2" borderId="0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3" fontId="3" fillId="2" borderId="36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8" fillId="2" borderId="3" xfId="0" applyFont="1" applyFill="1" applyBorder="1" applyAlignment="1">
      <alignment horizontal="left" vertical="center" wrapText="1"/>
    </xf>
    <xf numFmtId="0" fontId="48" fillId="2" borderId="25" xfId="0" applyFont="1" applyFill="1" applyBorder="1" applyAlignment="1">
      <alignment horizontal="left" vertical="center" wrapText="1"/>
    </xf>
    <xf numFmtId="0" fontId="55" fillId="2" borderId="22" xfId="0" applyFont="1" applyFill="1" applyBorder="1" applyAlignment="1">
      <alignment horizontal="left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3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1" fillId="10" borderId="2" xfId="0" applyFont="1" applyFill="1" applyBorder="1" applyAlignment="1">
      <alignment horizontal="center" wrapText="1"/>
    </xf>
    <xf numFmtId="0" fontId="31" fillId="10" borderId="4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wrapText="1"/>
    </xf>
    <xf numFmtId="0" fontId="31" fillId="11" borderId="2" xfId="0" applyFont="1" applyFill="1" applyBorder="1" applyAlignment="1">
      <alignment horizontal="center" wrapText="1"/>
    </xf>
    <xf numFmtId="0" fontId="31" fillId="11" borderId="4" xfId="0" applyFont="1" applyFill="1" applyBorder="1" applyAlignment="1">
      <alignment horizont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6" fillId="2" borderId="3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left" vertical="center" wrapText="1" indent="1"/>
    </xf>
    <xf numFmtId="4" fontId="6" fillId="10" borderId="1" xfId="0" applyNumberFormat="1" applyFont="1" applyFill="1" applyBorder="1" applyAlignment="1">
      <alignment horizontal="center"/>
    </xf>
    <xf numFmtId="4" fontId="6" fillId="10" borderId="2" xfId="0" applyNumberFormat="1" applyFont="1" applyFill="1" applyBorder="1" applyAlignment="1">
      <alignment horizontal="center"/>
    </xf>
    <xf numFmtId="4" fontId="6" fillId="10" borderId="4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</cellXfs>
  <cellStyles count="4">
    <cellStyle name="Normal" xfId="1" xr:uid="{00000000-0005-0000-0000-000000000000}"/>
    <cellStyle name="Normalno" xfId="0" builtinId="0"/>
    <cellStyle name="Valuta" xfId="2" builtinId="4"/>
    <cellStyle name="Valuta 2" xfId="3" xr:uid="{BD34C50C-1DAB-4558-B3DC-CAC7A9C461C4}"/>
  </cellStyles>
  <dxfs count="0"/>
  <tableStyles count="0" defaultTableStyle="TableStyleMedium2" defaultPivotStyle="PivotStyleLight16"/>
  <colors>
    <mruColors>
      <color rgb="FF0066FF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B23E-2FFF-406C-B8E5-D98AA6F704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0518-052C-4F3D-A648-3BD61451D11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opLeftCell="A13" workbookViewId="0">
      <selection activeCell="A2" sqref="A2:K2"/>
    </sheetView>
  </sheetViews>
  <sheetFormatPr defaultRowHeight="15" x14ac:dyDescent="0.25"/>
  <cols>
    <col min="5" max="5" width="20.28515625" customWidth="1"/>
    <col min="6" max="6" width="15.42578125" customWidth="1"/>
    <col min="7" max="7" width="10.28515625" bestFit="1" customWidth="1"/>
    <col min="8" max="8" width="11.7109375" customWidth="1"/>
    <col min="9" max="9" width="19" customWidth="1"/>
    <col min="10" max="11" width="20.28515625" bestFit="1" customWidth="1"/>
  </cols>
  <sheetData>
    <row r="1" spans="1:11" x14ac:dyDescent="0.25">
      <c r="A1" s="160" t="s">
        <v>271</v>
      </c>
      <c r="B1" s="160"/>
      <c r="C1" s="160"/>
    </row>
    <row r="2" spans="1:11" ht="51.75" customHeight="1" x14ac:dyDescent="0.25">
      <c r="A2" s="626" t="s">
        <v>279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</row>
    <row r="3" spans="1:11" ht="18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customHeight="1" x14ac:dyDescent="0.25">
      <c r="A4" s="626" t="s">
        <v>22</v>
      </c>
      <c r="B4" s="626"/>
      <c r="C4" s="626"/>
      <c r="D4" s="626"/>
      <c r="E4" s="626"/>
      <c r="F4" s="626"/>
      <c r="G4" s="626"/>
      <c r="H4" s="626"/>
      <c r="I4" s="626"/>
      <c r="J4" s="627"/>
      <c r="K4" s="627"/>
    </row>
    <row r="5" spans="1:11" ht="18" x14ac:dyDescent="0.25">
      <c r="A5" s="4"/>
      <c r="B5" s="4"/>
      <c r="C5" s="4"/>
      <c r="D5" s="4"/>
      <c r="E5" s="4"/>
      <c r="F5" s="4"/>
      <c r="G5" s="4"/>
      <c r="H5" s="4"/>
      <c r="I5" s="4"/>
      <c r="J5" s="5"/>
      <c r="K5" s="5"/>
    </row>
    <row r="6" spans="1:11" ht="18" customHeight="1" x14ac:dyDescent="0.25">
      <c r="A6" s="626" t="s">
        <v>28</v>
      </c>
      <c r="B6" s="628"/>
      <c r="C6" s="628"/>
      <c r="D6" s="628"/>
      <c r="E6" s="628"/>
      <c r="F6" s="628"/>
      <c r="G6" s="628"/>
      <c r="H6" s="628"/>
      <c r="I6" s="628"/>
      <c r="J6" s="628"/>
      <c r="K6" s="628"/>
    </row>
    <row r="7" spans="1:11" ht="18" x14ac:dyDescent="0.25">
      <c r="A7" s="1"/>
      <c r="B7" s="2"/>
      <c r="C7" s="2"/>
      <c r="D7" s="2"/>
      <c r="E7" s="6"/>
      <c r="F7" s="329"/>
      <c r="G7" s="329"/>
      <c r="H7" s="329"/>
      <c r="I7" s="329"/>
      <c r="J7" s="329"/>
      <c r="K7" s="330" t="s">
        <v>207</v>
      </c>
    </row>
    <row r="8" spans="1:11" ht="25.5" x14ac:dyDescent="0.25">
      <c r="A8" s="18"/>
      <c r="B8" s="19"/>
      <c r="C8" s="19"/>
      <c r="D8" s="20"/>
      <c r="E8" s="21"/>
      <c r="F8" s="331" t="s">
        <v>248</v>
      </c>
      <c r="G8" s="331" t="s">
        <v>249</v>
      </c>
      <c r="H8" s="331" t="s">
        <v>270</v>
      </c>
      <c r="I8" s="331" t="s">
        <v>267</v>
      </c>
      <c r="J8" s="331" t="s">
        <v>208</v>
      </c>
      <c r="K8" s="331" t="s">
        <v>251</v>
      </c>
    </row>
    <row r="9" spans="1:11" ht="15" customHeight="1" x14ac:dyDescent="0.25">
      <c r="A9" s="633" t="s">
        <v>0</v>
      </c>
      <c r="B9" s="630"/>
      <c r="C9" s="630"/>
      <c r="D9" s="630"/>
      <c r="E9" s="634"/>
      <c r="F9" s="345">
        <f>F10+F11</f>
        <v>611633.76</v>
      </c>
      <c r="G9" s="345">
        <f t="shared" ref="G9:K9" si="0">G10+G11</f>
        <v>632928.01</v>
      </c>
      <c r="H9" s="345">
        <f t="shared" si="0"/>
        <v>770825.92</v>
      </c>
      <c r="I9" s="345">
        <f t="shared" si="0"/>
        <v>797150.05</v>
      </c>
      <c r="J9" s="345">
        <f t="shared" si="0"/>
        <v>797150.05</v>
      </c>
      <c r="K9" s="345">
        <f t="shared" si="0"/>
        <v>797150.05</v>
      </c>
    </row>
    <row r="10" spans="1:11" ht="15" customHeight="1" x14ac:dyDescent="0.25">
      <c r="A10" s="635" t="s">
        <v>209</v>
      </c>
      <c r="B10" s="632"/>
      <c r="C10" s="632"/>
      <c r="D10" s="632"/>
      <c r="E10" s="636"/>
      <c r="F10" s="241">
        <v>611633.76</v>
      </c>
      <c r="G10" s="241">
        <v>632928.01</v>
      </c>
      <c r="H10" s="241">
        <v>770825.92</v>
      </c>
      <c r="I10" s="241">
        <v>797150.05</v>
      </c>
      <c r="J10" s="241">
        <v>797150.05</v>
      </c>
      <c r="K10" s="241">
        <v>797150.05</v>
      </c>
    </row>
    <row r="11" spans="1:11" x14ac:dyDescent="0.25">
      <c r="A11" s="637" t="s">
        <v>210</v>
      </c>
      <c r="B11" s="636"/>
      <c r="C11" s="636"/>
      <c r="D11" s="636"/>
      <c r="E11" s="636"/>
      <c r="F11" s="241">
        <v>0</v>
      </c>
      <c r="G11" s="241">
        <v>0</v>
      </c>
      <c r="H11" s="241">
        <v>0</v>
      </c>
      <c r="I11" s="241">
        <v>0</v>
      </c>
      <c r="J11" s="241">
        <v>0</v>
      </c>
      <c r="K11" s="241">
        <v>0</v>
      </c>
    </row>
    <row r="12" spans="1:11" x14ac:dyDescent="0.25">
      <c r="A12" s="22" t="s">
        <v>1</v>
      </c>
      <c r="B12" s="327"/>
      <c r="C12" s="327"/>
      <c r="D12" s="327"/>
      <c r="E12" s="327"/>
      <c r="F12" s="345">
        <f>F13+F14</f>
        <v>615635.06999999995</v>
      </c>
      <c r="G12" s="345">
        <f t="shared" ref="G12:K12" si="1">G13+G14</f>
        <v>632928.01</v>
      </c>
      <c r="H12" s="345">
        <f t="shared" si="1"/>
        <v>770825.91999999993</v>
      </c>
      <c r="I12" s="345">
        <f t="shared" si="1"/>
        <v>797150.05</v>
      </c>
      <c r="J12" s="345">
        <f t="shared" si="1"/>
        <v>797150.05</v>
      </c>
      <c r="K12" s="345">
        <f t="shared" si="1"/>
        <v>797150.05</v>
      </c>
    </row>
    <row r="13" spans="1:11" ht="15" customHeight="1" x14ac:dyDescent="0.25">
      <c r="A13" s="631" t="s">
        <v>211</v>
      </c>
      <c r="B13" s="632"/>
      <c r="C13" s="632"/>
      <c r="D13" s="632"/>
      <c r="E13" s="632"/>
      <c r="F13" s="241">
        <v>611012.88</v>
      </c>
      <c r="G13" s="241">
        <v>622978.01</v>
      </c>
      <c r="H13" s="241">
        <v>756505.72</v>
      </c>
      <c r="I13" s="241">
        <v>793290.05</v>
      </c>
      <c r="J13" s="241">
        <v>793290.05</v>
      </c>
      <c r="K13" s="241">
        <v>793290.05</v>
      </c>
    </row>
    <row r="14" spans="1:11" x14ac:dyDescent="0.25">
      <c r="A14" s="637" t="s">
        <v>212</v>
      </c>
      <c r="B14" s="636"/>
      <c r="C14" s="636"/>
      <c r="D14" s="636"/>
      <c r="E14" s="636"/>
      <c r="F14" s="241">
        <v>4622.1899999999996</v>
      </c>
      <c r="G14" s="241">
        <v>9950</v>
      </c>
      <c r="H14" s="241">
        <v>14320.2</v>
      </c>
      <c r="I14" s="241">
        <v>3860</v>
      </c>
      <c r="J14" s="241">
        <v>3860</v>
      </c>
      <c r="K14" s="241">
        <v>3860</v>
      </c>
    </row>
    <row r="15" spans="1:11" ht="15.75" customHeight="1" x14ac:dyDescent="0.25">
      <c r="A15" s="629" t="s">
        <v>2</v>
      </c>
      <c r="B15" s="630"/>
      <c r="C15" s="630"/>
      <c r="D15" s="630"/>
      <c r="E15" s="630"/>
      <c r="F15" s="345">
        <f>F9-F12</f>
        <v>-4001.3099999999395</v>
      </c>
      <c r="G15" s="345">
        <f t="shared" ref="G15:K15" si="2">G9-G12</f>
        <v>0</v>
      </c>
      <c r="H15" s="345">
        <f t="shared" si="2"/>
        <v>0</v>
      </c>
      <c r="I15" s="345">
        <f t="shared" si="2"/>
        <v>0</v>
      </c>
      <c r="J15" s="345">
        <f t="shared" si="2"/>
        <v>0</v>
      </c>
      <c r="K15" s="345">
        <f t="shared" si="2"/>
        <v>0</v>
      </c>
    </row>
    <row r="16" spans="1:11" ht="18" x14ac:dyDescent="0.25">
      <c r="A16" s="4"/>
      <c r="B16" s="7"/>
      <c r="C16" s="7"/>
      <c r="D16" s="7"/>
      <c r="E16" s="7"/>
      <c r="F16" s="7"/>
      <c r="G16" s="7"/>
      <c r="H16" s="7"/>
      <c r="I16" s="3"/>
      <c r="J16" s="3"/>
      <c r="K16" s="3"/>
    </row>
    <row r="17" spans="1:11" ht="18" customHeight="1" x14ac:dyDescent="0.25">
      <c r="A17" s="626" t="s">
        <v>213</v>
      </c>
      <c r="B17" s="628"/>
      <c r="C17" s="628"/>
      <c r="D17" s="628"/>
      <c r="E17" s="628"/>
      <c r="F17" s="628"/>
      <c r="G17" s="628"/>
      <c r="H17" s="628"/>
      <c r="I17" s="628"/>
      <c r="J17" s="628"/>
      <c r="K17" s="628"/>
    </row>
    <row r="18" spans="1:11" ht="3.75" customHeight="1" x14ac:dyDescent="0.25">
      <c r="A18" s="4"/>
      <c r="B18" s="7"/>
      <c r="C18" s="7"/>
      <c r="D18" s="7"/>
      <c r="E18" s="7"/>
      <c r="F18" s="7"/>
      <c r="G18" s="7"/>
      <c r="H18" s="7"/>
      <c r="I18" s="3"/>
      <c r="J18" s="3"/>
      <c r="K18" s="3"/>
    </row>
    <row r="19" spans="1:11" ht="25.5" x14ac:dyDescent="0.25">
      <c r="A19" s="18"/>
      <c r="B19" s="19"/>
      <c r="C19" s="19"/>
      <c r="D19" s="20"/>
      <c r="E19" s="21"/>
      <c r="F19" s="331" t="s">
        <v>248</v>
      </c>
      <c r="G19" s="331" t="s">
        <v>249</v>
      </c>
      <c r="H19" s="331" t="s">
        <v>270</v>
      </c>
      <c r="I19" s="331" t="s">
        <v>250</v>
      </c>
      <c r="J19" s="331" t="s">
        <v>208</v>
      </c>
      <c r="K19" s="331" t="s">
        <v>251</v>
      </c>
    </row>
    <row r="20" spans="1:11" x14ac:dyDescent="0.25">
      <c r="A20" s="637" t="s">
        <v>214</v>
      </c>
      <c r="B20" s="636"/>
      <c r="C20" s="636"/>
      <c r="D20" s="636"/>
      <c r="E20" s="636"/>
      <c r="F20" s="241">
        <v>0</v>
      </c>
      <c r="G20" s="241">
        <v>0</v>
      </c>
      <c r="H20" s="241"/>
      <c r="I20" s="241">
        <v>0</v>
      </c>
      <c r="J20" s="241">
        <v>0</v>
      </c>
      <c r="K20" s="346">
        <v>0</v>
      </c>
    </row>
    <row r="21" spans="1:11" x14ac:dyDescent="0.25">
      <c r="A21" s="637" t="s">
        <v>215</v>
      </c>
      <c r="B21" s="636"/>
      <c r="C21" s="636"/>
      <c r="D21" s="636"/>
      <c r="E21" s="636"/>
      <c r="F21" s="241">
        <v>0</v>
      </c>
      <c r="G21" s="241">
        <v>0</v>
      </c>
      <c r="H21" s="241"/>
      <c r="I21" s="241">
        <v>0</v>
      </c>
      <c r="J21" s="241">
        <v>0</v>
      </c>
      <c r="K21" s="346">
        <v>0</v>
      </c>
    </row>
    <row r="22" spans="1:11" ht="11.25" customHeight="1" x14ac:dyDescent="0.25">
      <c r="A22" s="629" t="s">
        <v>216</v>
      </c>
      <c r="B22" s="630"/>
      <c r="C22" s="630"/>
      <c r="D22" s="630"/>
      <c r="E22" s="630"/>
      <c r="F22" s="345">
        <f>F20-F21</f>
        <v>0</v>
      </c>
      <c r="G22" s="345">
        <f t="shared" ref="G22:K22" si="3">G20-G21</f>
        <v>0</v>
      </c>
      <c r="H22" s="345"/>
      <c r="I22" s="345">
        <f t="shared" si="3"/>
        <v>0</v>
      </c>
      <c r="J22" s="345">
        <f t="shared" si="3"/>
        <v>0</v>
      </c>
      <c r="K22" s="345">
        <f t="shared" si="3"/>
        <v>0</v>
      </c>
    </row>
    <row r="23" spans="1:11" ht="15" customHeight="1" x14ac:dyDescent="0.25">
      <c r="A23" s="629" t="s">
        <v>217</v>
      </c>
      <c r="B23" s="630"/>
      <c r="C23" s="630"/>
      <c r="D23" s="630"/>
      <c r="E23" s="630"/>
      <c r="F23" s="345">
        <f>F15+F22</f>
        <v>-4001.3099999999395</v>
      </c>
      <c r="G23" s="345">
        <f t="shared" ref="G23:K23" si="4">G15+G22</f>
        <v>0</v>
      </c>
      <c r="H23" s="345"/>
      <c r="I23" s="345">
        <f t="shared" si="4"/>
        <v>0</v>
      </c>
      <c r="J23" s="345">
        <f t="shared" si="4"/>
        <v>0</v>
      </c>
      <c r="K23" s="345">
        <f t="shared" si="4"/>
        <v>0</v>
      </c>
    </row>
    <row r="24" spans="1:11" ht="8.25" customHeight="1" x14ac:dyDescent="0.25">
      <c r="A24" s="14"/>
      <c r="B24" s="7"/>
      <c r="C24" s="7"/>
      <c r="D24" s="7"/>
      <c r="E24" s="7"/>
      <c r="F24" s="7"/>
      <c r="G24" s="7"/>
      <c r="H24" s="7"/>
      <c r="I24" s="3"/>
      <c r="J24" s="3"/>
      <c r="K24" s="3"/>
    </row>
    <row r="25" spans="1:11" ht="15.75" customHeight="1" x14ac:dyDescent="0.25">
      <c r="A25" s="626" t="s">
        <v>218</v>
      </c>
      <c r="B25" s="628"/>
      <c r="C25" s="628"/>
      <c r="D25" s="628"/>
      <c r="E25" s="628"/>
      <c r="F25" s="628"/>
      <c r="G25" s="628"/>
      <c r="H25" s="628"/>
      <c r="I25" s="628"/>
      <c r="J25" s="628"/>
      <c r="K25" s="628"/>
    </row>
    <row r="26" spans="1:11" ht="15.75" x14ac:dyDescent="0.25">
      <c r="A26" s="325"/>
      <c r="B26" s="326"/>
      <c r="C26" s="326"/>
      <c r="D26" s="326"/>
      <c r="E26" s="326"/>
      <c r="F26" s="326"/>
      <c r="G26" s="326"/>
      <c r="H26" s="609"/>
      <c r="I26" s="326"/>
      <c r="J26" s="326"/>
      <c r="K26" s="326"/>
    </row>
    <row r="27" spans="1:11" ht="29.25" customHeight="1" x14ac:dyDescent="0.25">
      <c r="A27" s="18"/>
      <c r="B27" s="19"/>
      <c r="C27" s="19"/>
      <c r="D27" s="20"/>
      <c r="E27" s="21"/>
      <c r="F27" s="331" t="s">
        <v>248</v>
      </c>
      <c r="G27" s="331" t="s">
        <v>249</v>
      </c>
      <c r="H27" s="331" t="s">
        <v>270</v>
      </c>
      <c r="I27" s="331" t="s">
        <v>250</v>
      </c>
      <c r="J27" s="331" t="s">
        <v>208</v>
      </c>
      <c r="K27" s="331" t="s">
        <v>251</v>
      </c>
    </row>
    <row r="28" spans="1:11" x14ac:dyDescent="0.25">
      <c r="A28" s="638" t="s">
        <v>219</v>
      </c>
      <c r="B28" s="639"/>
      <c r="C28" s="639"/>
      <c r="D28" s="639"/>
      <c r="E28" s="640"/>
      <c r="F28" s="347">
        <v>6346.1300000000629</v>
      </c>
      <c r="G28" s="347">
        <v>0</v>
      </c>
      <c r="H28" s="347"/>
      <c r="I28" s="347">
        <v>0</v>
      </c>
      <c r="J28" s="347">
        <v>0</v>
      </c>
      <c r="K28" s="348">
        <v>0</v>
      </c>
    </row>
    <row r="29" spans="1:11" x14ac:dyDescent="0.25">
      <c r="A29" s="629" t="s">
        <v>220</v>
      </c>
      <c r="B29" s="630"/>
      <c r="C29" s="630"/>
      <c r="D29" s="630"/>
      <c r="E29" s="630"/>
      <c r="F29" s="351">
        <f>F23+F28</f>
        <v>2344.8200000001234</v>
      </c>
      <c r="G29" s="351">
        <f t="shared" ref="G29:K29" si="5">G23+G28</f>
        <v>0</v>
      </c>
      <c r="H29" s="351"/>
      <c r="I29" s="351">
        <f t="shared" si="5"/>
        <v>0</v>
      </c>
      <c r="J29" s="351">
        <f t="shared" si="5"/>
        <v>0</v>
      </c>
      <c r="K29" s="352">
        <f t="shared" si="5"/>
        <v>0</v>
      </c>
    </row>
    <row r="30" spans="1:11" ht="25.5" customHeight="1" x14ac:dyDescent="0.25">
      <c r="A30" s="633" t="s">
        <v>221</v>
      </c>
      <c r="B30" s="645"/>
      <c r="C30" s="645"/>
      <c r="D30" s="645"/>
      <c r="E30" s="646"/>
      <c r="F30" s="351">
        <f>F15+F22+F28-F29</f>
        <v>0</v>
      </c>
      <c r="G30" s="351">
        <f t="shared" ref="G30:K30" si="6">G15+G22+G28-G29</f>
        <v>0</v>
      </c>
      <c r="H30" s="351"/>
      <c r="I30" s="351">
        <v>0</v>
      </c>
      <c r="J30" s="351">
        <f t="shared" si="6"/>
        <v>0</v>
      </c>
      <c r="K30" s="352">
        <f t="shared" si="6"/>
        <v>0</v>
      </c>
    </row>
    <row r="31" spans="1:11" ht="15.75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15.75" x14ac:dyDescent="0.25">
      <c r="A32" s="647" t="s">
        <v>222</v>
      </c>
      <c r="B32" s="647"/>
      <c r="C32" s="647"/>
      <c r="D32" s="647"/>
      <c r="E32" s="647"/>
      <c r="F32" s="647"/>
      <c r="G32" s="647"/>
      <c r="H32" s="647"/>
      <c r="I32" s="647"/>
      <c r="J32" s="647"/>
      <c r="K32" s="647"/>
    </row>
    <row r="33" spans="1:11" ht="18" x14ac:dyDescent="0.25">
      <c r="A33" s="334"/>
      <c r="B33" s="335"/>
      <c r="C33" s="335"/>
      <c r="D33" s="335"/>
      <c r="E33" s="335"/>
      <c r="F33" s="335"/>
      <c r="G33" s="335"/>
      <c r="H33" s="335"/>
      <c r="I33" s="336"/>
      <c r="J33" s="336"/>
      <c r="K33" s="336"/>
    </row>
    <row r="34" spans="1:11" ht="25.5" x14ac:dyDescent="0.25">
      <c r="A34" s="337"/>
      <c r="B34" s="338"/>
      <c r="C34" s="338"/>
      <c r="D34" s="339"/>
      <c r="E34" s="340"/>
      <c r="F34" s="341" t="s">
        <v>248</v>
      </c>
      <c r="G34" s="341" t="s">
        <v>249</v>
      </c>
      <c r="H34" s="331" t="s">
        <v>270</v>
      </c>
      <c r="I34" s="341" t="s">
        <v>250</v>
      </c>
      <c r="J34" s="341" t="s">
        <v>208</v>
      </c>
      <c r="K34" s="341" t="s">
        <v>251</v>
      </c>
    </row>
    <row r="35" spans="1:11" x14ac:dyDescent="0.25">
      <c r="A35" s="638" t="s">
        <v>219</v>
      </c>
      <c r="B35" s="639"/>
      <c r="C35" s="639"/>
      <c r="D35" s="639"/>
      <c r="E35" s="640"/>
      <c r="F35" s="347">
        <v>6346.13</v>
      </c>
      <c r="G35" s="347">
        <v>2344.8200000000002</v>
      </c>
      <c r="H35" s="347"/>
      <c r="I35" s="347">
        <f>G38</f>
        <v>2344.8200000000002</v>
      </c>
      <c r="J35" s="347">
        <f>I38</f>
        <v>2344.8200000000002</v>
      </c>
      <c r="K35" s="348">
        <f>J38</f>
        <v>2344.8200000000002</v>
      </c>
    </row>
    <row r="36" spans="1:11" ht="24" customHeight="1" x14ac:dyDescent="0.25">
      <c r="A36" s="638" t="s">
        <v>223</v>
      </c>
      <c r="B36" s="639"/>
      <c r="C36" s="639"/>
      <c r="D36" s="639"/>
      <c r="E36" s="640"/>
      <c r="F36" s="347">
        <v>0</v>
      </c>
      <c r="G36" s="347">
        <v>0</v>
      </c>
      <c r="H36" s="347"/>
      <c r="I36" s="347">
        <v>0</v>
      </c>
      <c r="J36" s="347">
        <v>0</v>
      </c>
      <c r="K36" s="348">
        <v>0</v>
      </c>
    </row>
    <row r="37" spans="1:11" x14ac:dyDescent="0.25">
      <c r="A37" s="638" t="s">
        <v>224</v>
      </c>
      <c r="B37" s="641"/>
      <c r="C37" s="641"/>
      <c r="D37" s="641"/>
      <c r="E37" s="642"/>
      <c r="F37" s="347">
        <v>-4001.31</v>
      </c>
      <c r="G37" s="347">
        <v>0</v>
      </c>
      <c r="H37" s="347"/>
      <c r="I37" s="347">
        <v>0</v>
      </c>
      <c r="J37" s="347">
        <v>0</v>
      </c>
      <c r="K37" s="348">
        <v>0</v>
      </c>
    </row>
    <row r="38" spans="1:11" x14ac:dyDescent="0.25">
      <c r="A38" s="629" t="s">
        <v>220</v>
      </c>
      <c r="B38" s="630"/>
      <c r="C38" s="630"/>
      <c r="D38" s="630"/>
      <c r="E38" s="630"/>
      <c r="F38" s="349">
        <f>F35-F36+F37</f>
        <v>2344.8200000000002</v>
      </c>
      <c r="G38" s="349">
        <v>2344.8200000000002</v>
      </c>
      <c r="H38" s="349"/>
      <c r="I38" s="349">
        <f t="shared" ref="I38:K38" si="7">I35-I36+I37</f>
        <v>2344.8200000000002</v>
      </c>
      <c r="J38" s="349">
        <f t="shared" si="7"/>
        <v>2344.8200000000002</v>
      </c>
      <c r="K38" s="350">
        <f t="shared" si="7"/>
        <v>2344.8200000000002</v>
      </c>
    </row>
    <row r="40" spans="1:11" ht="31.5" customHeight="1" x14ac:dyDescent="0.25">
      <c r="A40" s="643"/>
      <c r="B40" s="644"/>
      <c r="C40" s="644"/>
      <c r="D40" s="644"/>
      <c r="E40" s="644"/>
      <c r="F40" s="644"/>
      <c r="G40" s="644"/>
      <c r="H40" s="644"/>
      <c r="I40" s="644"/>
      <c r="J40" s="644"/>
      <c r="K40" s="644"/>
    </row>
  </sheetData>
  <mergeCells count="24">
    <mergeCell ref="A36:E36"/>
    <mergeCell ref="A37:E37"/>
    <mergeCell ref="A38:E38"/>
    <mergeCell ref="A40:K40"/>
    <mergeCell ref="A28:E28"/>
    <mergeCell ref="A29:E29"/>
    <mergeCell ref="A30:E30"/>
    <mergeCell ref="A32:K32"/>
    <mergeCell ref="A35:E35"/>
    <mergeCell ref="A25:K25"/>
    <mergeCell ref="A13:E13"/>
    <mergeCell ref="A9:E9"/>
    <mergeCell ref="A10:E10"/>
    <mergeCell ref="A11:E11"/>
    <mergeCell ref="A14:E14"/>
    <mergeCell ref="A15:E15"/>
    <mergeCell ref="A17:K17"/>
    <mergeCell ref="A20:E20"/>
    <mergeCell ref="A21:E21"/>
    <mergeCell ref="A2:K2"/>
    <mergeCell ref="A4:K4"/>
    <mergeCell ref="A6:K6"/>
    <mergeCell ref="A22:E22"/>
    <mergeCell ref="A23:E23"/>
  </mergeCells>
  <phoneticPr fontId="28" type="noConversion"/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7B2D-12EE-44CC-A946-FABC25980B3C}">
  <sheetPr>
    <pageSetUpPr fitToPage="1"/>
  </sheetPr>
  <dimension ref="A1:J36"/>
  <sheetViews>
    <sheetView topLeftCell="A25" workbookViewId="0">
      <selection activeCell="A2" sqref="A2:I2"/>
    </sheetView>
  </sheetViews>
  <sheetFormatPr defaultRowHeight="15" x14ac:dyDescent="0.25"/>
  <cols>
    <col min="1" max="1" width="11.5703125" customWidth="1"/>
    <col min="2" max="2" width="12.140625" customWidth="1"/>
    <col min="3" max="3" width="33.140625" customWidth="1"/>
    <col min="4" max="4" width="16.85546875" bestFit="1" customWidth="1"/>
    <col min="5" max="7" width="18.42578125" customWidth="1"/>
    <col min="8" max="9" width="16.85546875" bestFit="1" customWidth="1"/>
    <col min="12" max="12" width="10" bestFit="1" customWidth="1"/>
    <col min="13" max="13" width="12.5703125" customWidth="1"/>
  </cols>
  <sheetData>
    <row r="1" spans="1:10" x14ac:dyDescent="0.25">
      <c r="A1" s="160" t="s">
        <v>271</v>
      </c>
      <c r="B1" s="160"/>
      <c r="C1" s="160"/>
    </row>
    <row r="2" spans="1:10" ht="60" customHeight="1" x14ac:dyDescent="0.25">
      <c r="A2" s="626" t="s">
        <v>279</v>
      </c>
      <c r="B2" s="626"/>
      <c r="C2" s="626"/>
      <c r="D2" s="626"/>
      <c r="E2" s="626"/>
      <c r="F2" s="626"/>
      <c r="G2" s="626"/>
      <c r="H2" s="626"/>
      <c r="I2" s="626"/>
    </row>
    <row r="3" spans="1:10" ht="18" x14ac:dyDescent="0.25">
      <c r="A3" s="4"/>
      <c r="B3" s="4"/>
      <c r="C3" s="4"/>
      <c r="D3" s="4"/>
      <c r="E3" s="4"/>
      <c r="F3" s="4"/>
      <c r="G3" s="4"/>
    </row>
    <row r="4" spans="1:10" ht="15.75" x14ac:dyDescent="0.25">
      <c r="A4" s="626" t="s">
        <v>22</v>
      </c>
      <c r="B4" s="626"/>
      <c r="C4" s="626"/>
      <c r="D4" s="626"/>
      <c r="E4" s="627"/>
      <c r="F4" s="608"/>
      <c r="G4" s="471"/>
    </row>
    <row r="5" spans="1:10" ht="18" x14ac:dyDescent="0.25">
      <c r="A5" s="4"/>
      <c r="B5" s="4"/>
      <c r="C5" s="4"/>
      <c r="D5" s="4"/>
      <c r="E5" s="5"/>
      <c r="F5" s="5"/>
      <c r="G5" s="5"/>
    </row>
    <row r="6" spans="1:10" ht="15.75" x14ac:dyDescent="0.25">
      <c r="A6" s="626" t="s">
        <v>4</v>
      </c>
      <c r="B6" s="628"/>
      <c r="C6" s="628"/>
      <c r="D6" s="628"/>
      <c r="E6" s="628"/>
      <c r="F6" s="609"/>
      <c r="G6" s="326"/>
    </row>
    <row r="7" spans="1:10" ht="18" x14ac:dyDescent="0.25">
      <c r="A7" s="4"/>
      <c r="B7" s="4"/>
      <c r="C7" s="4"/>
      <c r="D7" s="4"/>
      <c r="E7" s="5"/>
      <c r="F7" s="5"/>
      <c r="G7" s="5"/>
    </row>
    <row r="8" spans="1:10" ht="15.75" x14ac:dyDescent="0.25">
      <c r="A8" s="626" t="s">
        <v>229</v>
      </c>
      <c r="B8" s="652"/>
      <c r="C8" s="652"/>
      <c r="D8" s="652"/>
      <c r="E8" s="652"/>
      <c r="F8" s="610"/>
      <c r="G8" s="472"/>
    </row>
    <row r="9" spans="1:10" ht="18.75" thickBot="1" x14ac:dyDescent="0.3">
      <c r="A9" s="4"/>
      <c r="B9" s="4"/>
      <c r="C9" s="4"/>
      <c r="D9" s="4"/>
      <c r="E9" s="5"/>
      <c r="F9" s="5"/>
      <c r="G9" s="5"/>
    </row>
    <row r="10" spans="1:10" ht="49.5" x14ac:dyDescent="0.25">
      <c r="A10" s="416" t="s">
        <v>5</v>
      </c>
      <c r="B10" s="417" t="s">
        <v>6</v>
      </c>
      <c r="C10" s="418" t="s">
        <v>3</v>
      </c>
      <c r="D10" s="418" t="s">
        <v>252</v>
      </c>
      <c r="E10" s="419" t="s">
        <v>225</v>
      </c>
      <c r="F10" s="418" t="s">
        <v>270</v>
      </c>
      <c r="G10" s="418" t="s">
        <v>265</v>
      </c>
      <c r="H10" s="418" t="s">
        <v>226</v>
      </c>
      <c r="I10" s="420" t="s">
        <v>253</v>
      </c>
    </row>
    <row r="11" spans="1:10" x14ac:dyDescent="0.25">
      <c r="A11" s="379"/>
      <c r="B11" s="166"/>
      <c r="C11" s="165"/>
      <c r="D11" s="166" t="s">
        <v>169</v>
      </c>
      <c r="E11" s="167" t="s">
        <v>169</v>
      </c>
      <c r="F11" s="167" t="s">
        <v>169</v>
      </c>
      <c r="G11" s="165" t="s">
        <v>169</v>
      </c>
      <c r="H11" s="165" t="s">
        <v>169</v>
      </c>
      <c r="I11" s="380" t="s">
        <v>169</v>
      </c>
    </row>
    <row r="12" spans="1:10" ht="20.25" x14ac:dyDescent="0.25">
      <c r="A12" s="650" t="s">
        <v>0</v>
      </c>
      <c r="B12" s="651"/>
      <c r="C12" s="651"/>
      <c r="D12" s="454">
        <f t="shared" ref="D12" si="0">D13+D19</f>
        <v>611633.76</v>
      </c>
      <c r="E12" s="451">
        <f>E13+E19</f>
        <v>632928.01</v>
      </c>
      <c r="F12" s="451">
        <f>F13+F19</f>
        <v>770825.48</v>
      </c>
      <c r="G12" s="451">
        <f>G13+G19</f>
        <v>797150.05</v>
      </c>
      <c r="H12" s="451">
        <f t="shared" ref="H12:I12" si="1">H13+H19</f>
        <v>797150.05</v>
      </c>
      <c r="I12" s="452">
        <f t="shared" si="1"/>
        <v>797150.05</v>
      </c>
    </row>
    <row r="13" spans="1:10" ht="18" x14ac:dyDescent="0.25">
      <c r="A13" s="441">
        <v>6</v>
      </c>
      <c r="B13" s="648" t="s">
        <v>8</v>
      </c>
      <c r="C13" s="648"/>
      <c r="D13" s="372">
        <f t="shared" ref="D13" si="2">D14+D15+D16+D17+D18</f>
        <v>611633.76</v>
      </c>
      <c r="E13" s="372">
        <f>E14+E15+E16+E17+E18</f>
        <v>632928.01</v>
      </c>
      <c r="F13" s="372">
        <f>F14+F15+F16+F17+F18</f>
        <v>770825.48</v>
      </c>
      <c r="G13" s="372">
        <f>G14+G15+G16+G17+G18</f>
        <v>797150.05</v>
      </c>
      <c r="H13" s="372">
        <f>H14+H15+H16+H17+H18</f>
        <v>797150.05</v>
      </c>
      <c r="I13" s="381">
        <f t="shared" ref="I13" si="3">I14+I15+I16+I17+I18</f>
        <v>797150.05</v>
      </c>
    </row>
    <row r="14" spans="1:10" ht="45" x14ac:dyDescent="0.25">
      <c r="A14" s="382"/>
      <c r="B14" s="163">
        <v>63</v>
      </c>
      <c r="C14" s="163" t="s">
        <v>29</v>
      </c>
      <c r="D14" s="443">
        <v>527287.11</v>
      </c>
      <c r="E14" s="458">
        <v>556299.56000000006</v>
      </c>
      <c r="F14" s="458">
        <v>676377.1</v>
      </c>
      <c r="G14" s="458">
        <v>702475.55</v>
      </c>
      <c r="H14" s="458">
        <v>702475.55</v>
      </c>
      <c r="I14" s="459">
        <v>702475.55</v>
      </c>
      <c r="J14" s="575"/>
    </row>
    <row r="15" spans="1:10" x14ac:dyDescent="0.25">
      <c r="A15" s="383"/>
      <c r="B15" s="158">
        <v>64</v>
      </c>
      <c r="C15" s="158" t="s">
        <v>162</v>
      </c>
      <c r="D15" s="446">
        <v>0.01</v>
      </c>
      <c r="E15" s="458">
        <v>0</v>
      </c>
      <c r="F15" s="458">
        <v>0</v>
      </c>
      <c r="G15" s="458">
        <v>0</v>
      </c>
      <c r="H15" s="460">
        <v>0</v>
      </c>
      <c r="I15" s="461">
        <v>0</v>
      </c>
    </row>
    <row r="16" spans="1:10" ht="28.5" x14ac:dyDescent="0.25">
      <c r="A16" s="384"/>
      <c r="B16" s="158">
        <v>65</v>
      </c>
      <c r="C16" s="576" t="s">
        <v>163</v>
      </c>
      <c r="D16" s="447">
        <v>34819.120000000003</v>
      </c>
      <c r="E16" s="462">
        <v>36860.449999999997</v>
      </c>
      <c r="F16" s="462">
        <v>45205</v>
      </c>
      <c r="G16" s="462">
        <v>43784.5</v>
      </c>
      <c r="H16" s="462">
        <v>43784.5</v>
      </c>
      <c r="I16" s="463">
        <v>43784.5</v>
      </c>
    </row>
    <row r="17" spans="1:9" ht="28.5" x14ac:dyDescent="0.25">
      <c r="A17" s="383"/>
      <c r="B17" s="158">
        <v>66</v>
      </c>
      <c r="C17" s="576" t="s">
        <v>166</v>
      </c>
      <c r="D17" s="447">
        <v>5001.62</v>
      </c>
      <c r="E17" s="462">
        <v>3000</v>
      </c>
      <c r="F17" s="462">
        <v>6200</v>
      </c>
      <c r="G17" s="462">
        <v>7000</v>
      </c>
      <c r="H17" s="462">
        <v>7000</v>
      </c>
      <c r="I17" s="463">
        <v>7000</v>
      </c>
    </row>
    <row r="18" spans="1:9" ht="45" x14ac:dyDescent="0.25">
      <c r="A18" s="383"/>
      <c r="B18" s="158">
        <v>67</v>
      </c>
      <c r="C18" s="163" t="s">
        <v>30</v>
      </c>
      <c r="D18" s="443">
        <v>44525.9</v>
      </c>
      <c r="E18" s="458">
        <v>36768</v>
      </c>
      <c r="F18" s="458">
        <v>43043.38</v>
      </c>
      <c r="G18" s="458">
        <v>43890</v>
      </c>
      <c r="H18" s="458">
        <v>43890</v>
      </c>
      <c r="I18" s="459">
        <v>43890</v>
      </c>
    </row>
    <row r="19" spans="1:9" ht="30.75" customHeight="1" thickBot="1" x14ac:dyDescent="0.3">
      <c r="A19" s="453">
        <v>7</v>
      </c>
      <c r="B19" s="649" t="s">
        <v>10</v>
      </c>
      <c r="C19" s="649"/>
      <c r="D19" s="455">
        <v>0</v>
      </c>
      <c r="E19" s="577">
        <v>0</v>
      </c>
      <c r="F19" s="577">
        <v>0</v>
      </c>
      <c r="G19" s="577">
        <v>0</v>
      </c>
      <c r="H19" s="456">
        <v>0</v>
      </c>
      <c r="I19" s="457">
        <v>0</v>
      </c>
    </row>
    <row r="20" spans="1:9" ht="30.75" customHeight="1" x14ac:dyDescent="0.25">
      <c r="A20" s="464"/>
      <c r="B20" s="465"/>
      <c r="C20" s="465"/>
      <c r="D20" s="466"/>
      <c r="E20" s="467"/>
      <c r="F20" s="467"/>
      <c r="G20" s="467"/>
      <c r="H20" s="468"/>
      <c r="I20" s="468"/>
    </row>
    <row r="22" spans="1:9" ht="15.75" x14ac:dyDescent="0.25">
      <c r="A22" s="626" t="s">
        <v>230</v>
      </c>
      <c r="B22" s="652"/>
      <c r="C22" s="652"/>
      <c r="D22" s="652"/>
      <c r="E22" s="652"/>
      <c r="F22" s="610"/>
      <c r="G22" s="472"/>
    </row>
    <row r="23" spans="1:9" ht="18.75" thickBot="1" x14ac:dyDescent="0.3">
      <c r="A23" s="4"/>
      <c r="B23" s="4"/>
      <c r="C23" s="4"/>
      <c r="D23" s="4"/>
      <c r="E23" s="5"/>
      <c r="F23" s="5"/>
      <c r="G23" s="5"/>
    </row>
    <row r="24" spans="1:9" ht="49.5" x14ac:dyDescent="0.25">
      <c r="A24" s="376" t="s">
        <v>5</v>
      </c>
      <c r="B24" s="377" t="s">
        <v>6</v>
      </c>
      <c r="C24" s="377" t="s">
        <v>12</v>
      </c>
      <c r="D24" s="377" t="s">
        <v>254</v>
      </c>
      <c r="E24" s="580" t="s">
        <v>225</v>
      </c>
      <c r="F24" s="418" t="s">
        <v>270</v>
      </c>
      <c r="G24" s="418" t="s">
        <v>265</v>
      </c>
      <c r="H24" s="377" t="s">
        <v>226</v>
      </c>
      <c r="I24" s="378" t="s">
        <v>253</v>
      </c>
    </row>
    <row r="25" spans="1:9" x14ac:dyDescent="0.25">
      <c r="A25" s="385"/>
      <c r="B25" s="13"/>
      <c r="C25" s="13"/>
      <c r="D25" s="13" t="s">
        <v>169</v>
      </c>
      <c r="E25" s="13" t="s">
        <v>169</v>
      </c>
      <c r="F25" s="13" t="s">
        <v>169</v>
      </c>
      <c r="G25" s="13" t="s">
        <v>169</v>
      </c>
      <c r="H25" s="13" t="s">
        <v>169</v>
      </c>
      <c r="I25" s="386" t="s">
        <v>169</v>
      </c>
    </row>
    <row r="26" spans="1:9" ht="20.25" x14ac:dyDescent="0.3">
      <c r="A26" s="650" t="s">
        <v>1</v>
      </c>
      <c r="B26" s="651"/>
      <c r="C26" s="651"/>
      <c r="D26" s="439">
        <f t="shared" ref="D26" si="4">D27+D33</f>
        <v>615635.06999999995</v>
      </c>
      <c r="E26" s="439">
        <f>E27+E33</f>
        <v>632928.01</v>
      </c>
      <c r="F26" s="439">
        <f>F27+F33</f>
        <v>770825.91999999993</v>
      </c>
      <c r="G26" s="439">
        <f>G27+G33</f>
        <v>797150.05</v>
      </c>
      <c r="H26" s="439">
        <f t="shared" ref="H26:I26" si="5">H27+H33</f>
        <v>797150.05</v>
      </c>
      <c r="I26" s="440">
        <f t="shared" si="5"/>
        <v>797150.05</v>
      </c>
    </row>
    <row r="27" spans="1:9" ht="18" x14ac:dyDescent="0.25">
      <c r="A27" s="441">
        <v>3</v>
      </c>
      <c r="B27" s="648" t="s">
        <v>13</v>
      </c>
      <c r="C27" s="648"/>
      <c r="D27" s="373">
        <f t="shared" ref="D27" si="6">D28+D29+D30+D31+D32</f>
        <v>611012.88</v>
      </c>
      <c r="E27" s="373">
        <f>E28+E29+E30+E31+E32</f>
        <v>622978.01</v>
      </c>
      <c r="F27" s="373">
        <f>F28+F29+F30+F31+F32</f>
        <v>756505.72</v>
      </c>
      <c r="G27" s="373">
        <f>G28+G29+G30+G31+G32</f>
        <v>793290.05</v>
      </c>
      <c r="H27" s="373">
        <f t="shared" ref="H27:I27" si="7">H28+H29+H30+H31+H32</f>
        <v>793290.05</v>
      </c>
      <c r="I27" s="387">
        <f t="shared" si="7"/>
        <v>793290.05</v>
      </c>
    </row>
    <row r="28" spans="1:9" x14ac:dyDescent="0.25">
      <c r="A28" s="382"/>
      <c r="B28" s="375">
        <v>31</v>
      </c>
      <c r="C28" s="163" t="s">
        <v>14</v>
      </c>
      <c r="D28" s="448">
        <v>513226.13</v>
      </c>
      <c r="E28" s="444">
        <v>533518.23</v>
      </c>
      <c r="F28" s="444">
        <v>656422.15</v>
      </c>
      <c r="G28" s="578">
        <v>682824.05</v>
      </c>
      <c r="H28" s="578">
        <v>682824.05</v>
      </c>
      <c r="I28" s="581">
        <v>682824.05</v>
      </c>
    </row>
    <row r="29" spans="1:9" x14ac:dyDescent="0.25">
      <c r="A29" s="383"/>
      <c r="B29" s="161">
        <v>32</v>
      </c>
      <c r="C29" s="158" t="s">
        <v>25</v>
      </c>
      <c r="D29" s="449">
        <v>85727.89</v>
      </c>
      <c r="E29" s="444">
        <v>77076.75</v>
      </c>
      <c r="F29" s="444">
        <v>87529.56</v>
      </c>
      <c r="G29" s="444">
        <v>97326</v>
      </c>
      <c r="H29" s="444">
        <v>97326</v>
      </c>
      <c r="I29" s="445">
        <v>97326</v>
      </c>
    </row>
    <row r="30" spans="1:9" x14ac:dyDescent="0.25">
      <c r="A30" s="383"/>
      <c r="B30" s="161">
        <v>34</v>
      </c>
      <c r="C30" s="159" t="s">
        <v>97</v>
      </c>
      <c r="D30" s="449">
        <v>752.6</v>
      </c>
      <c r="E30" s="444">
        <v>780</v>
      </c>
      <c r="F30" s="444">
        <v>800</v>
      </c>
      <c r="G30" s="444">
        <v>780</v>
      </c>
      <c r="H30" s="444">
        <v>780</v>
      </c>
      <c r="I30" s="445">
        <v>780</v>
      </c>
    </row>
    <row r="31" spans="1:9" ht="60" x14ac:dyDescent="0.25">
      <c r="A31" s="388"/>
      <c r="B31" s="161">
        <v>37</v>
      </c>
      <c r="C31" s="374" t="s">
        <v>170</v>
      </c>
      <c r="D31" s="450">
        <v>11060.53</v>
      </c>
      <c r="E31" s="444">
        <v>11357.3</v>
      </c>
      <c r="F31" s="444">
        <v>11493.08</v>
      </c>
      <c r="G31" s="444">
        <v>12100</v>
      </c>
      <c r="H31" s="444">
        <v>12100</v>
      </c>
      <c r="I31" s="445">
        <v>12100</v>
      </c>
    </row>
    <row r="32" spans="1:9" x14ac:dyDescent="0.25">
      <c r="A32" s="384"/>
      <c r="B32" s="161">
        <v>38</v>
      </c>
      <c r="C32" s="158" t="s">
        <v>231</v>
      </c>
      <c r="D32" s="449">
        <v>245.73</v>
      </c>
      <c r="E32" s="444">
        <v>245.73</v>
      </c>
      <c r="F32" s="444">
        <v>260.93</v>
      </c>
      <c r="G32" s="444">
        <v>260</v>
      </c>
      <c r="H32" s="444">
        <v>260</v>
      </c>
      <c r="I32" s="445">
        <v>260</v>
      </c>
    </row>
    <row r="33" spans="1:9" ht="42" customHeight="1" x14ac:dyDescent="0.25">
      <c r="A33" s="442">
        <v>4</v>
      </c>
      <c r="B33" s="648" t="s">
        <v>15</v>
      </c>
      <c r="C33" s="648"/>
      <c r="D33" s="373">
        <f>D34+D35</f>
        <v>4622.1900000000005</v>
      </c>
      <c r="E33" s="373">
        <f t="shared" ref="E33:I33" si="8">E34+E35</f>
        <v>9950</v>
      </c>
      <c r="F33" s="373">
        <f t="shared" si="8"/>
        <v>14320.2</v>
      </c>
      <c r="G33" s="373">
        <f t="shared" si="8"/>
        <v>3860</v>
      </c>
      <c r="H33" s="373">
        <f t="shared" si="8"/>
        <v>3860</v>
      </c>
      <c r="I33" s="387">
        <f t="shared" si="8"/>
        <v>3860</v>
      </c>
    </row>
    <row r="34" spans="1:9" ht="45" x14ac:dyDescent="0.25">
      <c r="A34" s="382"/>
      <c r="B34" s="375">
        <v>42</v>
      </c>
      <c r="C34" s="547" t="s">
        <v>31</v>
      </c>
      <c r="D34" s="448">
        <v>2122.19</v>
      </c>
      <c r="E34" s="444">
        <v>9950</v>
      </c>
      <c r="F34" s="444">
        <v>14320.2</v>
      </c>
      <c r="G34" s="444">
        <v>860</v>
      </c>
      <c r="H34" s="444">
        <v>860</v>
      </c>
      <c r="I34" s="445">
        <v>860</v>
      </c>
    </row>
    <row r="35" spans="1:9" ht="30" x14ac:dyDescent="0.25">
      <c r="A35" s="435"/>
      <c r="B35" s="579">
        <v>45</v>
      </c>
      <c r="C35" s="547" t="s">
        <v>255</v>
      </c>
      <c r="D35" s="448">
        <v>2500</v>
      </c>
      <c r="E35" s="23">
        <v>0</v>
      </c>
      <c r="F35" s="23">
        <v>0</v>
      </c>
      <c r="G35" s="204">
        <v>3000</v>
      </c>
      <c r="H35" s="204">
        <v>3000</v>
      </c>
      <c r="I35" s="436">
        <v>3000</v>
      </c>
    </row>
    <row r="36" spans="1:9" ht="15.75" thickBot="1" x14ac:dyDescent="0.3">
      <c r="A36" s="437"/>
      <c r="B36" s="399"/>
      <c r="C36" s="399"/>
      <c r="D36" s="399"/>
      <c r="E36" s="399"/>
      <c r="F36" s="399"/>
      <c r="G36" s="399"/>
      <c r="H36" s="399"/>
      <c r="I36" s="400"/>
    </row>
  </sheetData>
  <mergeCells count="11">
    <mergeCell ref="A2:I2"/>
    <mergeCell ref="A4:E4"/>
    <mergeCell ref="A6:E6"/>
    <mergeCell ref="A8:E8"/>
    <mergeCell ref="A12:C12"/>
    <mergeCell ref="B33:C33"/>
    <mergeCell ref="B27:C27"/>
    <mergeCell ref="B13:C13"/>
    <mergeCell ref="B19:C19"/>
    <mergeCell ref="A26:C26"/>
    <mergeCell ref="A22:E22"/>
  </mergeCells>
  <pageMargins left="0.7" right="0.7" top="0.75" bottom="0.75" header="0.3" footer="0.3"/>
  <pageSetup paperSize="9"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topLeftCell="A19" workbookViewId="0">
      <selection activeCell="A2" sqref="A2:H2"/>
    </sheetView>
  </sheetViews>
  <sheetFormatPr defaultRowHeight="15" x14ac:dyDescent="0.25"/>
  <cols>
    <col min="1" max="1" width="5.42578125" bestFit="1" customWidth="1"/>
    <col min="2" max="2" width="30.42578125" customWidth="1"/>
    <col min="3" max="3" width="20" customWidth="1"/>
    <col min="4" max="4" width="15.42578125" bestFit="1" customWidth="1"/>
    <col min="5" max="6" width="15.42578125" customWidth="1"/>
    <col min="7" max="8" width="15.42578125" bestFit="1" customWidth="1"/>
    <col min="9" max="9" width="12" bestFit="1" customWidth="1"/>
    <col min="11" max="11" width="14.140625" bestFit="1" customWidth="1"/>
    <col min="13" max="13" width="11.28515625" bestFit="1" customWidth="1"/>
  </cols>
  <sheetData>
    <row r="1" spans="1:13" x14ac:dyDescent="0.25">
      <c r="A1" s="160" t="s">
        <v>271</v>
      </c>
      <c r="B1" s="160"/>
    </row>
    <row r="2" spans="1:13" ht="45.75" customHeight="1" x14ac:dyDescent="0.25">
      <c r="A2" s="626" t="s">
        <v>279</v>
      </c>
      <c r="B2" s="626"/>
      <c r="C2" s="626"/>
      <c r="D2" s="626"/>
      <c r="E2" s="626"/>
      <c r="F2" s="626"/>
      <c r="G2" s="626"/>
      <c r="H2" s="626"/>
    </row>
    <row r="3" spans="1:13" ht="18" customHeight="1" x14ac:dyDescent="0.25">
      <c r="A3" s="4"/>
      <c r="B3" s="4"/>
      <c r="C3" s="4"/>
      <c r="D3" s="4"/>
      <c r="E3" s="4"/>
      <c r="F3" s="4"/>
      <c r="G3" s="4"/>
    </row>
    <row r="4" spans="1:13" ht="15.75" customHeight="1" x14ac:dyDescent="0.25">
      <c r="A4" s="626" t="s">
        <v>22</v>
      </c>
      <c r="B4" s="626"/>
      <c r="C4" s="626"/>
      <c r="D4" s="626"/>
      <c r="E4" s="626"/>
      <c r="F4" s="626"/>
      <c r="G4" s="626"/>
    </row>
    <row r="5" spans="1:13" ht="18" x14ac:dyDescent="0.25">
      <c r="B5" s="4"/>
      <c r="C5" s="4"/>
      <c r="D5" s="5"/>
      <c r="E5" s="5"/>
      <c r="F5" s="5"/>
      <c r="G5" s="5"/>
    </row>
    <row r="6" spans="1:13" ht="18" customHeight="1" x14ac:dyDescent="0.25">
      <c r="A6" s="626" t="s">
        <v>4</v>
      </c>
      <c r="B6" s="626"/>
      <c r="C6" s="626"/>
      <c r="D6" s="626"/>
      <c r="E6" s="626"/>
      <c r="F6" s="626"/>
      <c r="G6" s="626"/>
    </row>
    <row r="7" spans="1:13" ht="18" x14ac:dyDescent="0.25">
      <c r="A7" s="4"/>
      <c r="B7" s="4"/>
      <c r="C7" s="4"/>
      <c r="D7" s="5"/>
      <c r="E7" s="5"/>
      <c r="F7" s="5"/>
      <c r="G7" s="5"/>
    </row>
    <row r="8" spans="1:13" ht="15.75" customHeight="1" x14ac:dyDescent="0.25">
      <c r="A8" s="626" t="s">
        <v>234</v>
      </c>
      <c r="B8" s="626"/>
      <c r="C8" s="626"/>
      <c r="D8" s="626"/>
      <c r="E8" s="626"/>
      <c r="F8" s="626"/>
      <c r="G8" s="626"/>
    </row>
    <row r="9" spans="1:13" ht="18" x14ac:dyDescent="0.25">
      <c r="A9" s="4"/>
      <c r="B9" s="4"/>
      <c r="C9" s="4"/>
      <c r="D9" s="5"/>
      <c r="E9" s="5"/>
      <c r="F9" s="5"/>
      <c r="G9" s="5"/>
    </row>
    <row r="10" spans="1:13" ht="38.25" x14ac:dyDescent="0.25">
      <c r="A10" s="13" t="s">
        <v>7</v>
      </c>
      <c r="B10" s="13" t="s">
        <v>3</v>
      </c>
      <c r="C10" s="13" t="s">
        <v>256</v>
      </c>
      <c r="D10" s="13" t="s">
        <v>225</v>
      </c>
      <c r="E10" s="13" t="s">
        <v>270</v>
      </c>
      <c r="F10" s="13" t="s">
        <v>265</v>
      </c>
      <c r="G10" s="13" t="s">
        <v>226</v>
      </c>
      <c r="H10" s="13" t="s">
        <v>253</v>
      </c>
    </row>
    <row r="11" spans="1:13" ht="15.75" thickBot="1" x14ac:dyDescent="0.3">
      <c r="A11" s="165"/>
      <c r="B11" s="165"/>
      <c r="C11" s="165" t="s">
        <v>169</v>
      </c>
      <c r="D11" s="165" t="s">
        <v>169</v>
      </c>
      <c r="E11" s="165" t="s">
        <v>169</v>
      </c>
      <c r="F11" s="165" t="s">
        <v>169</v>
      </c>
      <c r="G11" s="165" t="s">
        <v>169</v>
      </c>
      <c r="H11" s="165" t="s">
        <v>169</v>
      </c>
    </row>
    <row r="12" spans="1:13" s="162" customFormat="1" ht="15.75" customHeight="1" thickBot="1" x14ac:dyDescent="0.35">
      <c r="A12" s="599"/>
      <c r="B12" s="600" t="s">
        <v>0</v>
      </c>
      <c r="C12" s="584">
        <f t="shared" ref="C12:H12" si="0">C13+C14+C15+C16+C17+C18+C19</f>
        <v>611633.76</v>
      </c>
      <c r="D12" s="584">
        <f t="shared" si="0"/>
        <v>632928.01</v>
      </c>
      <c r="E12" s="584">
        <f t="shared" si="0"/>
        <v>770825.92000000016</v>
      </c>
      <c r="F12" s="584">
        <f t="shared" si="0"/>
        <v>797150.05</v>
      </c>
      <c r="G12" s="584">
        <f t="shared" si="0"/>
        <v>797150.05</v>
      </c>
      <c r="H12" s="585">
        <f t="shared" si="0"/>
        <v>797150.05</v>
      </c>
    </row>
    <row r="13" spans="1:13" s="202" customFormat="1" ht="15.75" customHeight="1" x14ac:dyDescent="0.25">
      <c r="A13" s="587" t="s">
        <v>181</v>
      </c>
      <c r="B13" s="588" t="s">
        <v>133</v>
      </c>
      <c r="C13" s="589">
        <v>44525.9</v>
      </c>
      <c r="D13" s="590">
        <v>36768</v>
      </c>
      <c r="E13" s="590">
        <v>41908.04</v>
      </c>
      <c r="F13" s="590">
        <v>42890</v>
      </c>
      <c r="G13" s="590">
        <v>42890</v>
      </c>
      <c r="H13" s="591">
        <v>42890</v>
      </c>
    </row>
    <row r="14" spans="1:13" s="202" customFormat="1" ht="15.75" x14ac:dyDescent="0.25">
      <c r="A14" s="396" t="s">
        <v>160</v>
      </c>
      <c r="B14" s="582" t="s">
        <v>161</v>
      </c>
      <c r="C14" s="586">
        <v>549019.76</v>
      </c>
      <c r="D14" s="390">
        <v>581157.82999999996</v>
      </c>
      <c r="E14" s="390">
        <v>709579.92</v>
      </c>
      <c r="F14" s="390">
        <v>732274.05</v>
      </c>
      <c r="G14" s="390">
        <v>732274.05</v>
      </c>
      <c r="H14" s="592">
        <v>732274.05</v>
      </c>
      <c r="K14" s="421"/>
      <c r="M14" s="389"/>
    </row>
    <row r="15" spans="1:13" x14ac:dyDescent="0.25">
      <c r="A15" s="396" t="s">
        <v>165</v>
      </c>
      <c r="B15" s="582" t="s">
        <v>141</v>
      </c>
      <c r="C15" s="601">
        <v>5134.95</v>
      </c>
      <c r="D15" s="391">
        <v>3000</v>
      </c>
      <c r="E15" s="391">
        <v>3000</v>
      </c>
      <c r="F15" s="391">
        <v>4000</v>
      </c>
      <c r="G15" s="392">
        <v>4000</v>
      </c>
      <c r="H15" s="602">
        <v>4000</v>
      </c>
      <c r="K15" s="255"/>
    </row>
    <row r="16" spans="1:13" s="202" customFormat="1" ht="15.75" x14ac:dyDescent="0.25">
      <c r="A16" s="396" t="s">
        <v>164</v>
      </c>
      <c r="B16" s="582" t="s">
        <v>148</v>
      </c>
      <c r="C16" s="423">
        <v>12953.15</v>
      </c>
      <c r="D16" s="390">
        <v>12002.18</v>
      </c>
      <c r="E16" s="390">
        <v>12002.18</v>
      </c>
      <c r="F16" s="390">
        <v>13986</v>
      </c>
      <c r="G16" s="393">
        <v>13986</v>
      </c>
      <c r="H16" s="397">
        <v>13986</v>
      </c>
      <c r="K16" s="421"/>
      <c r="M16" s="389"/>
    </row>
    <row r="17" spans="1:13" x14ac:dyDescent="0.25">
      <c r="A17" s="396" t="s">
        <v>167</v>
      </c>
      <c r="B17" s="582" t="s">
        <v>168</v>
      </c>
      <c r="C17" s="601">
        <v>0</v>
      </c>
      <c r="D17" s="390">
        <v>0</v>
      </c>
      <c r="E17" s="390">
        <v>3200</v>
      </c>
      <c r="F17" s="390">
        <v>3000</v>
      </c>
      <c r="G17" s="393">
        <v>3000</v>
      </c>
      <c r="H17" s="397">
        <v>3000</v>
      </c>
      <c r="K17" s="255"/>
    </row>
    <row r="18" spans="1:13" ht="15.75" thickBot="1" x14ac:dyDescent="0.3">
      <c r="A18" s="398" t="s">
        <v>266</v>
      </c>
      <c r="B18" s="598" t="s">
        <v>134</v>
      </c>
      <c r="C18" s="594"/>
      <c r="D18" s="595"/>
      <c r="E18" s="595">
        <v>1135.78</v>
      </c>
      <c r="F18" s="595">
        <v>1000</v>
      </c>
      <c r="G18" s="596">
        <v>1000</v>
      </c>
      <c r="H18" s="597">
        <v>1000</v>
      </c>
      <c r="K18" s="255"/>
      <c r="M18" s="110"/>
    </row>
    <row r="19" spans="1:13" x14ac:dyDescent="0.25">
      <c r="A19" s="554"/>
      <c r="B19" s="555"/>
      <c r="C19" s="560"/>
      <c r="D19" s="557"/>
      <c r="E19" s="557"/>
      <c r="F19" s="557"/>
      <c r="G19" s="558"/>
      <c r="H19" s="558"/>
      <c r="K19" s="255"/>
    </row>
    <row r="20" spans="1:13" x14ac:dyDescent="0.25">
      <c r="A20" s="554"/>
      <c r="B20" s="554"/>
      <c r="C20" s="554"/>
      <c r="D20" s="558"/>
      <c r="E20" s="558"/>
      <c r="F20" s="558"/>
      <c r="G20" s="559"/>
      <c r="H20" s="559"/>
      <c r="K20" s="255"/>
    </row>
    <row r="21" spans="1:13" x14ac:dyDescent="0.25">
      <c r="I21" s="171"/>
      <c r="K21" s="255"/>
      <c r="L21" s="171"/>
    </row>
    <row r="22" spans="1:13" ht="15.75" customHeight="1" x14ac:dyDescent="0.25">
      <c r="A22" s="626" t="s">
        <v>235</v>
      </c>
      <c r="B22" s="626"/>
      <c r="C22" s="626"/>
      <c r="D22" s="626"/>
      <c r="E22" s="607"/>
      <c r="F22" s="325"/>
      <c r="I22" s="171"/>
      <c r="K22" s="255"/>
      <c r="L22" s="171"/>
    </row>
    <row r="23" spans="1:13" ht="18.75" thickBot="1" x14ac:dyDescent="0.3">
      <c r="A23" s="4"/>
      <c r="B23" s="4"/>
      <c r="C23" s="4"/>
      <c r="D23" s="5"/>
      <c r="E23" s="5"/>
      <c r="F23" s="5"/>
      <c r="I23" s="171"/>
      <c r="K23" s="255"/>
      <c r="L23" s="171"/>
    </row>
    <row r="24" spans="1:13" ht="38.25" x14ac:dyDescent="0.25">
      <c r="A24" s="353" t="s">
        <v>7</v>
      </c>
      <c r="B24" s="157" t="s">
        <v>12</v>
      </c>
      <c r="C24" s="353" t="s">
        <v>257</v>
      </c>
      <c r="D24" s="394" t="s">
        <v>225</v>
      </c>
      <c r="E24" s="394" t="s">
        <v>270</v>
      </c>
      <c r="F24" s="394" t="s">
        <v>265</v>
      </c>
      <c r="G24" s="394" t="s">
        <v>226</v>
      </c>
      <c r="H24" s="395" t="s">
        <v>253</v>
      </c>
      <c r="L24" s="110"/>
    </row>
    <row r="25" spans="1:13" ht="15.75" thickBot="1" x14ac:dyDescent="0.3">
      <c r="A25" s="342"/>
      <c r="B25" s="424"/>
      <c r="C25" s="165" t="s">
        <v>169</v>
      </c>
      <c r="D25" s="165" t="s">
        <v>169</v>
      </c>
      <c r="E25" s="165" t="s">
        <v>169</v>
      </c>
      <c r="F25" s="165" t="s">
        <v>169</v>
      </c>
      <c r="G25" s="165" t="s">
        <v>169</v>
      </c>
      <c r="H25" s="380" t="s">
        <v>169</v>
      </c>
    </row>
    <row r="26" spans="1:13" s="205" customFormat="1" ht="15.75" customHeight="1" thickBot="1" x14ac:dyDescent="0.35">
      <c r="A26" s="583"/>
      <c r="B26" s="583" t="s">
        <v>1</v>
      </c>
      <c r="C26" s="584">
        <f t="shared" ref="C26:H26" si="1">C27+C28+C29+C30+C31+C32+C33</f>
        <v>615635.07000000007</v>
      </c>
      <c r="D26" s="584">
        <f t="shared" si="1"/>
        <v>632928.01</v>
      </c>
      <c r="E26" s="584">
        <f t="shared" si="1"/>
        <v>770825.92000000016</v>
      </c>
      <c r="F26" s="584">
        <f t="shared" si="1"/>
        <v>797150.05</v>
      </c>
      <c r="G26" s="584">
        <f t="shared" si="1"/>
        <v>797150.05</v>
      </c>
      <c r="H26" s="585">
        <f t="shared" si="1"/>
        <v>797150.05</v>
      </c>
    </row>
    <row r="27" spans="1:13" ht="15.75" customHeight="1" x14ac:dyDescent="0.25">
      <c r="A27" s="587" t="s">
        <v>181</v>
      </c>
      <c r="B27" s="588" t="s">
        <v>133</v>
      </c>
      <c r="C27" s="589">
        <v>44525.9</v>
      </c>
      <c r="D27" s="590">
        <v>36768</v>
      </c>
      <c r="E27" s="590">
        <v>41908.04</v>
      </c>
      <c r="F27" s="590">
        <v>42890</v>
      </c>
      <c r="G27" s="590">
        <v>42890</v>
      </c>
      <c r="H27" s="591">
        <v>42890</v>
      </c>
      <c r="K27" s="197"/>
    </row>
    <row r="28" spans="1:13" s="199" customFormat="1" ht="15.75" customHeight="1" x14ac:dyDescent="0.2">
      <c r="A28" s="396" t="s">
        <v>160</v>
      </c>
      <c r="B28" s="582" t="s">
        <v>161</v>
      </c>
      <c r="C28" s="422">
        <v>553244.99</v>
      </c>
      <c r="D28" s="390">
        <v>581157.82999999996</v>
      </c>
      <c r="E28" s="390">
        <v>709579.92</v>
      </c>
      <c r="F28" s="390">
        <v>732274.05</v>
      </c>
      <c r="G28" s="390">
        <v>732274.05</v>
      </c>
      <c r="H28" s="592">
        <v>732274.05</v>
      </c>
      <c r="K28" s="172"/>
    </row>
    <row r="29" spans="1:13" s="198" customFormat="1" ht="12.75" x14ac:dyDescent="0.2">
      <c r="A29" s="396" t="s">
        <v>165</v>
      </c>
      <c r="B29" s="582" t="s">
        <v>141</v>
      </c>
      <c r="C29" s="423">
        <v>4911.03</v>
      </c>
      <c r="D29" s="391">
        <v>3000</v>
      </c>
      <c r="E29" s="391">
        <v>3000</v>
      </c>
      <c r="F29" s="391">
        <v>4000</v>
      </c>
      <c r="G29" s="391">
        <v>4000</v>
      </c>
      <c r="H29" s="593">
        <v>4000</v>
      </c>
      <c r="K29" s="171"/>
    </row>
    <row r="30" spans="1:13" s="198" customFormat="1" ht="12.75" x14ac:dyDescent="0.2">
      <c r="A30" s="396" t="s">
        <v>164</v>
      </c>
      <c r="B30" s="582" t="s">
        <v>148</v>
      </c>
      <c r="C30" s="423">
        <v>12953.15</v>
      </c>
      <c r="D30" s="390">
        <v>12002.18</v>
      </c>
      <c r="E30" s="390">
        <v>12002.18</v>
      </c>
      <c r="F30" s="390">
        <v>13986</v>
      </c>
      <c r="G30" s="393">
        <v>13986</v>
      </c>
      <c r="H30" s="397">
        <v>13986</v>
      </c>
      <c r="K30" s="614"/>
    </row>
    <row r="31" spans="1:13" s="198" customFormat="1" ht="12.75" x14ac:dyDescent="0.2">
      <c r="A31" s="396" t="s">
        <v>167</v>
      </c>
      <c r="B31" s="582" t="s">
        <v>168</v>
      </c>
      <c r="C31" s="423">
        <v>0</v>
      </c>
      <c r="D31" s="390">
        <v>0</v>
      </c>
      <c r="E31" s="390">
        <v>3200</v>
      </c>
      <c r="F31" s="390">
        <v>3000</v>
      </c>
      <c r="G31" s="393">
        <v>3000</v>
      </c>
      <c r="H31" s="397">
        <v>3000</v>
      </c>
      <c r="K31" s="614"/>
    </row>
    <row r="32" spans="1:13" s="201" customFormat="1" ht="15.75" thickBot="1" x14ac:dyDescent="0.3">
      <c r="A32" s="398" t="s">
        <v>266</v>
      </c>
      <c r="B32" s="598" t="s">
        <v>134</v>
      </c>
      <c r="C32" s="594"/>
      <c r="D32" s="595"/>
      <c r="E32" s="595">
        <v>1135.78</v>
      </c>
      <c r="F32" s="595">
        <v>1000</v>
      </c>
      <c r="G32" s="596">
        <v>1000</v>
      </c>
      <c r="H32" s="597">
        <v>1000</v>
      </c>
      <c r="K32" s="560"/>
    </row>
    <row r="33" spans="1:11" s="200" customFormat="1" ht="12.75" x14ac:dyDescent="0.2">
      <c r="A33" s="554"/>
      <c r="B33" s="555"/>
      <c r="C33" s="556"/>
      <c r="D33" s="557"/>
      <c r="E33" s="557"/>
      <c r="F33" s="557"/>
      <c r="G33" s="558"/>
      <c r="H33" s="558"/>
      <c r="K33" s="615"/>
    </row>
    <row r="34" spans="1:11" s="200" customFormat="1" x14ac:dyDescent="0.25">
      <c r="A34" s="554"/>
      <c r="B34" s="554"/>
      <c r="C34" s="554"/>
      <c r="D34" s="558"/>
      <c r="E34" s="558"/>
      <c r="F34" s="558"/>
      <c r="G34" s="559"/>
      <c r="H34" s="559"/>
      <c r="K34" s="560"/>
    </row>
    <row r="35" spans="1:11" s="200" customFormat="1" x14ac:dyDescent="0.25">
      <c r="A35" s="616"/>
      <c r="C35" s="401"/>
      <c r="D35" s="171"/>
      <c r="E35" s="171"/>
      <c r="F35" s="171"/>
      <c r="G35"/>
      <c r="H35"/>
    </row>
    <row r="36" spans="1:11" s="200" customFormat="1" x14ac:dyDescent="0.2">
      <c r="A36" s="554"/>
      <c r="B36" s="401"/>
      <c r="C36" s="401"/>
      <c r="D36" s="171"/>
      <c r="E36" s="171"/>
      <c r="F36" s="171"/>
      <c r="G36" s="402"/>
      <c r="H36" s="402"/>
    </row>
    <row r="37" spans="1:11" s="200" customFormat="1" x14ac:dyDescent="0.25">
      <c r="A37" s="554"/>
      <c r="B37" s="401"/>
      <c r="C37" s="401"/>
      <c r="D37" s="171"/>
      <c r="E37" s="171"/>
      <c r="F37" s="171"/>
      <c r="G37"/>
      <c r="H37"/>
    </row>
    <row r="38" spans="1:11" s="160" customFormat="1" x14ac:dyDescent="0.25">
      <c r="A38" s="617"/>
      <c r="B38" s="403"/>
      <c r="C38" s="403"/>
      <c r="D38" s="197"/>
      <c r="E38" s="197"/>
      <c r="F38" s="197"/>
      <c r="G38" s="197"/>
      <c r="H38" s="197"/>
    </row>
    <row r="39" spans="1:11" s="198" customFormat="1" x14ac:dyDescent="0.25">
      <c r="A39" s="554"/>
      <c r="B39" s="401"/>
      <c r="C39" s="401"/>
      <c r="D39" s="171"/>
      <c r="E39" s="171"/>
      <c r="F39" s="171"/>
      <c r="G39"/>
      <c r="H39"/>
    </row>
    <row r="40" spans="1:11" s="164" customFormat="1" x14ac:dyDescent="0.25">
      <c r="A40" s="618"/>
      <c r="B40" s="404"/>
      <c r="C40" s="404"/>
      <c r="D40" s="405"/>
      <c r="E40" s="405"/>
      <c r="F40" s="405"/>
      <c r="G40" s="405"/>
      <c r="H40" s="405"/>
    </row>
    <row r="41" spans="1:11" x14ac:dyDescent="0.25">
      <c r="A41" s="554"/>
      <c r="B41" s="401"/>
      <c r="C41" s="401"/>
      <c r="D41" s="171"/>
      <c r="E41" s="171"/>
      <c r="F41" s="171"/>
    </row>
    <row r="42" spans="1:11" x14ac:dyDescent="0.25">
      <c r="A42" s="554"/>
      <c r="B42" s="401"/>
      <c r="C42" s="401"/>
      <c r="D42" s="171"/>
      <c r="E42" s="171"/>
      <c r="F42" s="171"/>
    </row>
    <row r="43" spans="1:11" x14ac:dyDescent="0.25">
      <c r="A43" s="617"/>
      <c r="B43" s="403"/>
      <c r="C43" s="403"/>
      <c r="D43" s="197"/>
      <c r="E43" s="197"/>
      <c r="F43" s="197"/>
      <c r="G43" s="197"/>
      <c r="H43" s="197"/>
    </row>
    <row r="44" spans="1:11" x14ac:dyDescent="0.25">
      <c r="A44" s="554"/>
      <c r="B44" s="401"/>
      <c r="C44" s="401"/>
      <c r="D44" s="171"/>
      <c r="E44" s="171"/>
      <c r="F44" s="171"/>
    </row>
    <row r="45" spans="1:11" s="203" customFormat="1" ht="15.75" x14ac:dyDescent="0.25">
      <c r="A45" s="619"/>
      <c r="B45" s="406"/>
      <c r="C45" s="406"/>
      <c r="D45" s="407"/>
      <c r="E45" s="407"/>
      <c r="F45" s="407"/>
      <c r="G45" s="407"/>
      <c r="H45" s="407"/>
    </row>
    <row r="46" spans="1:11" s="160" customFormat="1" x14ac:dyDescent="0.25">
      <c r="A46" s="620"/>
      <c r="B46" s="408"/>
      <c r="C46" s="408"/>
      <c r="D46" s="197"/>
      <c r="E46" s="197"/>
      <c r="F46" s="197"/>
      <c r="G46" s="197"/>
      <c r="H46" s="197"/>
    </row>
    <row r="47" spans="1:11" x14ac:dyDescent="0.25">
      <c r="A47" s="554"/>
      <c r="B47" s="401"/>
      <c r="C47" s="401"/>
      <c r="D47" s="409"/>
      <c r="E47" s="409"/>
      <c r="F47" s="409"/>
      <c r="H47" s="110"/>
    </row>
    <row r="48" spans="1:11" x14ac:dyDescent="0.25">
      <c r="A48" s="554"/>
      <c r="B48" s="401"/>
      <c r="C48" s="401"/>
      <c r="D48" s="200"/>
      <c r="E48" s="200"/>
      <c r="F48" s="200"/>
      <c r="H48" s="110"/>
    </row>
    <row r="49" spans="1:6" x14ac:dyDescent="0.25">
      <c r="A49" s="554"/>
      <c r="B49" s="401"/>
      <c r="C49" s="401"/>
      <c r="D49" s="200"/>
      <c r="E49" s="200"/>
      <c r="F49" s="200"/>
    </row>
    <row r="50" spans="1:6" x14ac:dyDescent="0.25">
      <c r="A50" s="614"/>
      <c r="B50" s="198"/>
      <c r="C50" s="198"/>
      <c r="D50" s="200"/>
      <c r="E50" s="200"/>
      <c r="F50" s="200"/>
    </row>
    <row r="51" spans="1:6" x14ac:dyDescent="0.25">
      <c r="A51" s="614"/>
      <c r="B51" s="198"/>
      <c r="C51" s="198"/>
      <c r="D51" s="200"/>
      <c r="E51" s="200"/>
      <c r="F51" s="200"/>
    </row>
  </sheetData>
  <mergeCells count="5">
    <mergeCell ref="A4:G4"/>
    <mergeCell ref="A6:G6"/>
    <mergeCell ref="A8:G8"/>
    <mergeCell ref="A22:D22"/>
    <mergeCell ref="A2:H2"/>
  </mergeCells>
  <phoneticPr fontId="28" type="noConversion"/>
  <pageMargins left="0.7" right="0.7" top="0.75" bottom="0.75" header="0.3" footer="0.3"/>
  <pageSetup paperSize="9" scale="4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topLeftCell="A10" workbookViewId="0">
      <selection activeCell="A2" sqref="A2:K2"/>
    </sheetView>
  </sheetViews>
  <sheetFormatPr defaultRowHeight="15" x14ac:dyDescent="0.25"/>
  <cols>
    <col min="1" max="1" width="47.7109375" bestFit="1" customWidth="1"/>
    <col min="2" max="2" width="15.5703125" customWidth="1"/>
    <col min="3" max="6" width="14.7109375" customWidth="1"/>
    <col min="7" max="7" width="14.85546875" customWidth="1"/>
    <col min="8" max="8" width="2.7109375" customWidth="1"/>
    <col min="9" max="9" width="0.5703125" hidden="1" customWidth="1"/>
    <col min="10" max="10" width="1.5703125" hidden="1" customWidth="1"/>
    <col min="11" max="11" width="8.85546875" hidden="1" customWidth="1"/>
  </cols>
  <sheetData>
    <row r="1" spans="1:11" ht="15.75" x14ac:dyDescent="0.25">
      <c r="A1" s="202" t="s">
        <v>271</v>
      </c>
    </row>
    <row r="2" spans="1:11" ht="62.25" customHeight="1" x14ac:dyDescent="0.25">
      <c r="A2" s="626" t="s">
        <v>280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</row>
    <row r="3" spans="1:11" ht="18" customHeight="1" x14ac:dyDescent="0.25">
      <c r="A3" s="4"/>
      <c r="B3" s="4"/>
      <c r="C3" s="4"/>
      <c r="D3" s="4"/>
      <c r="E3" s="4"/>
    </row>
    <row r="4" spans="1:11" ht="15.75" x14ac:dyDescent="0.25">
      <c r="A4" s="626" t="s">
        <v>22</v>
      </c>
      <c r="B4" s="626"/>
      <c r="C4" s="626"/>
      <c r="D4" s="626"/>
      <c r="E4" s="626"/>
      <c r="F4" s="626"/>
      <c r="G4" s="626"/>
    </row>
    <row r="5" spans="1:11" ht="18" x14ac:dyDescent="0.25">
      <c r="A5" s="4"/>
      <c r="B5" s="4"/>
      <c r="C5" s="5"/>
      <c r="D5" s="5"/>
      <c r="E5" s="5"/>
    </row>
    <row r="6" spans="1:11" ht="18" customHeight="1" x14ac:dyDescent="0.25">
      <c r="A6" s="626" t="s">
        <v>4</v>
      </c>
      <c r="B6" s="626"/>
      <c r="C6" s="626"/>
      <c r="D6" s="626"/>
      <c r="E6" s="626"/>
      <c r="F6" s="626"/>
      <c r="G6" s="626"/>
    </row>
    <row r="7" spans="1:11" ht="18" x14ac:dyDescent="0.25">
      <c r="A7" s="4"/>
      <c r="B7" s="4"/>
      <c r="C7" s="5"/>
      <c r="D7" s="5"/>
      <c r="E7" s="5"/>
    </row>
    <row r="8" spans="1:11" ht="15.75" customHeight="1" x14ac:dyDescent="0.25">
      <c r="A8" s="626" t="s">
        <v>16</v>
      </c>
      <c r="B8" s="626"/>
      <c r="C8" s="626"/>
      <c r="D8" s="626"/>
      <c r="E8" s="626"/>
      <c r="F8" s="626"/>
      <c r="G8" s="626"/>
    </row>
    <row r="9" spans="1:11" ht="18.75" thickBot="1" x14ac:dyDescent="0.3">
      <c r="A9" s="4"/>
      <c r="B9" s="4"/>
      <c r="C9" s="5"/>
      <c r="D9" s="5"/>
      <c r="E9" s="5"/>
    </row>
    <row r="10" spans="1:11" ht="39" thickBot="1" x14ac:dyDescent="0.3">
      <c r="A10" s="428" t="s">
        <v>17</v>
      </c>
      <c r="B10" s="429" t="s">
        <v>252</v>
      </c>
      <c r="C10" s="429" t="s">
        <v>225</v>
      </c>
      <c r="D10" s="394" t="s">
        <v>270</v>
      </c>
      <c r="E10" s="429" t="s">
        <v>263</v>
      </c>
      <c r="F10" s="429" t="s">
        <v>226</v>
      </c>
      <c r="G10" s="430" t="s">
        <v>258</v>
      </c>
    </row>
    <row r="11" spans="1:11" s="205" customFormat="1" ht="15.75" customHeight="1" thickBot="1" x14ac:dyDescent="0.35">
      <c r="A11" s="169" t="s">
        <v>18</v>
      </c>
      <c r="B11" s="426">
        <f>B12</f>
        <v>615635.07000000007</v>
      </c>
      <c r="C11" s="426">
        <f t="shared" ref="C11:G11" si="0">C12</f>
        <v>632928.01</v>
      </c>
      <c r="D11" s="426">
        <f t="shared" si="0"/>
        <v>770825.92</v>
      </c>
      <c r="E11" s="426">
        <f t="shared" si="0"/>
        <v>797150.05</v>
      </c>
      <c r="F11" s="426">
        <f t="shared" si="0"/>
        <v>797150.05</v>
      </c>
      <c r="G11" s="427">
        <f t="shared" si="0"/>
        <v>797150.05</v>
      </c>
    </row>
    <row r="12" spans="1:11" s="207" customFormat="1" ht="17.25" x14ac:dyDescent="0.3">
      <c r="A12" s="431" t="s">
        <v>33</v>
      </c>
      <c r="B12" s="168">
        <f>B13+B15</f>
        <v>615635.07000000007</v>
      </c>
      <c r="C12" s="168">
        <f>C13+C15</f>
        <v>632928.01</v>
      </c>
      <c r="D12" s="168">
        <f>D13+D15</f>
        <v>770825.92</v>
      </c>
      <c r="E12" s="168">
        <f>E13+E15</f>
        <v>797150.05</v>
      </c>
      <c r="F12" s="168">
        <f t="shared" ref="F12:G12" si="1">F13+F15</f>
        <v>797150.05</v>
      </c>
      <c r="G12" s="432">
        <f t="shared" si="1"/>
        <v>797150.05</v>
      </c>
      <c r="J12" s="425"/>
    </row>
    <row r="13" spans="1:11" s="160" customFormat="1" x14ac:dyDescent="0.25">
      <c r="A13" s="433" t="s">
        <v>34</v>
      </c>
      <c r="B13" s="206">
        <f>B14</f>
        <v>569652.28</v>
      </c>
      <c r="C13" s="206">
        <f>C14</f>
        <v>589385.32999999996</v>
      </c>
      <c r="D13" s="206">
        <f>D14</f>
        <v>722299.4</v>
      </c>
      <c r="E13" s="206">
        <f t="shared" ref="E13:G13" si="2">E14</f>
        <v>741349.55</v>
      </c>
      <c r="F13" s="206">
        <f t="shared" si="2"/>
        <v>741349.55</v>
      </c>
      <c r="G13" s="206">
        <f t="shared" si="2"/>
        <v>741349.55</v>
      </c>
    </row>
    <row r="14" spans="1:11" x14ac:dyDescent="0.25">
      <c r="A14" s="435" t="s">
        <v>35</v>
      </c>
      <c r="B14" s="204">
        <v>569652.28</v>
      </c>
      <c r="C14" s="344">
        <v>589385.32999999996</v>
      </c>
      <c r="D14" s="344">
        <v>722299.4</v>
      </c>
      <c r="E14" s="344">
        <v>741349.55</v>
      </c>
      <c r="F14" s="344">
        <v>741349.55</v>
      </c>
      <c r="G14" s="344">
        <v>741349.55</v>
      </c>
    </row>
    <row r="15" spans="1:11" s="160" customFormat="1" x14ac:dyDescent="0.25">
      <c r="A15" s="433" t="s">
        <v>36</v>
      </c>
      <c r="B15" s="206">
        <f>B16</f>
        <v>45982.79</v>
      </c>
      <c r="C15" s="206">
        <f>C16</f>
        <v>43542.68</v>
      </c>
      <c r="D15" s="206">
        <f>D16</f>
        <v>48526.52</v>
      </c>
      <c r="E15" s="206">
        <f t="shared" ref="E15:G15" si="3">E16</f>
        <v>55800.5</v>
      </c>
      <c r="F15" s="206">
        <f t="shared" si="3"/>
        <v>55800.5</v>
      </c>
      <c r="G15" s="206">
        <f t="shared" si="3"/>
        <v>55800.5</v>
      </c>
    </row>
    <row r="16" spans="1:11" x14ac:dyDescent="0.25">
      <c r="A16" s="435" t="s">
        <v>36</v>
      </c>
      <c r="B16" s="204">
        <v>45982.79</v>
      </c>
      <c r="C16" s="344">
        <v>43542.68</v>
      </c>
      <c r="D16" s="344">
        <v>48526.52</v>
      </c>
      <c r="E16" s="344">
        <v>55800.5</v>
      </c>
      <c r="F16" s="344">
        <v>55800.5</v>
      </c>
      <c r="G16" s="344">
        <v>55800.5</v>
      </c>
    </row>
    <row r="17" spans="1:7" s="160" customFormat="1" x14ac:dyDescent="0.25">
      <c r="A17" s="433" t="s">
        <v>176</v>
      </c>
      <c r="B17" s="24"/>
      <c r="C17" s="343"/>
      <c r="D17" s="343"/>
      <c r="E17" s="343"/>
      <c r="F17" s="206"/>
      <c r="G17" s="434"/>
    </row>
    <row r="18" spans="1:7" ht="15.75" thickBot="1" x14ac:dyDescent="0.3">
      <c r="A18" s="437" t="s">
        <v>177</v>
      </c>
      <c r="B18" s="399"/>
      <c r="C18" s="438"/>
      <c r="D18" s="438"/>
      <c r="E18" s="438"/>
      <c r="F18" s="399"/>
      <c r="G18" s="400"/>
    </row>
  </sheetData>
  <mergeCells count="4">
    <mergeCell ref="A2:K2"/>
    <mergeCell ref="A8:G8"/>
    <mergeCell ref="A4:G4"/>
    <mergeCell ref="A6:G6"/>
  </mergeCells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"/>
  <sheetViews>
    <sheetView topLeftCell="A4" workbookViewId="0">
      <selection activeCell="A2" sqref="A2:J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4" width="14.42578125" bestFit="1" customWidth="1"/>
    <col min="5" max="5" width="10.28515625" bestFit="1" customWidth="1"/>
    <col min="6" max="6" width="12.5703125" customWidth="1"/>
    <col min="7" max="7" width="13.140625" bestFit="1" customWidth="1"/>
    <col min="8" max="8" width="10.140625" bestFit="1" customWidth="1"/>
    <col min="9" max="9" width="11.140625" customWidth="1"/>
  </cols>
  <sheetData>
    <row r="1" spans="1:10" ht="15.75" x14ac:dyDescent="0.25">
      <c r="A1" s="202" t="s">
        <v>271</v>
      </c>
      <c r="B1" s="202"/>
      <c r="C1" s="202"/>
    </row>
    <row r="2" spans="1:10" ht="65.25" customHeight="1" x14ac:dyDescent="0.25">
      <c r="A2" s="626" t="s">
        <v>279</v>
      </c>
      <c r="B2" s="626"/>
      <c r="C2" s="626"/>
      <c r="D2" s="626"/>
      <c r="E2" s="626"/>
      <c r="F2" s="626"/>
      <c r="G2" s="626"/>
      <c r="H2" s="626"/>
      <c r="I2" s="626"/>
      <c r="J2" s="626"/>
    </row>
    <row r="3" spans="1:10" ht="18" customHeight="1" x14ac:dyDescent="0.25">
      <c r="A3" s="4"/>
      <c r="B3" s="4"/>
      <c r="C3" s="4"/>
      <c r="D3" s="4"/>
      <c r="E3" s="4"/>
      <c r="F3" s="4"/>
      <c r="G3" s="4"/>
      <c r="H3" s="4"/>
    </row>
    <row r="4" spans="1:10" ht="15.75" x14ac:dyDescent="0.25">
      <c r="A4" s="626" t="s">
        <v>22</v>
      </c>
      <c r="B4" s="626"/>
      <c r="C4" s="626"/>
      <c r="D4" s="626"/>
      <c r="E4" s="626"/>
      <c r="F4" s="626"/>
      <c r="G4" s="627"/>
      <c r="H4" s="627"/>
    </row>
    <row r="5" spans="1:10" ht="15.75" customHeight="1" x14ac:dyDescent="0.25">
      <c r="A5" s="626" t="s">
        <v>233</v>
      </c>
      <c r="B5" s="626"/>
      <c r="C5" s="626"/>
      <c r="D5" s="626"/>
      <c r="E5" s="626"/>
      <c r="F5" s="626"/>
      <c r="G5" s="626"/>
      <c r="H5" s="626"/>
      <c r="I5" s="626"/>
    </row>
    <row r="6" spans="1:10" ht="18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0" ht="15.75" customHeight="1" x14ac:dyDescent="0.25">
      <c r="A7" s="626" t="s">
        <v>22</v>
      </c>
      <c r="B7" s="626"/>
      <c r="C7" s="626"/>
      <c r="D7" s="626"/>
      <c r="E7" s="626"/>
      <c r="F7" s="626"/>
      <c r="G7" s="626"/>
      <c r="H7" s="626"/>
      <c r="I7" s="626"/>
    </row>
    <row r="8" spans="1:10" ht="15.75" customHeight="1" x14ac:dyDescent="0.25">
      <c r="A8" s="612"/>
      <c r="B8" s="612"/>
      <c r="C8" s="612"/>
      <c r="D8" s="4"/>
      <c r="E8" s="4"/>
      <c r="F8" s="4"/>
      <c r="G8" s="4"/>
      <c r="H8" s="5"/>
      <c r="I8" s="5"/>
    </row>
    <row r="9" spans="1:10" ht="15.75" customHeight="1" x14ac:dyDescent="0.25">
      <c r="A9" s="626" t="s">
        <v>236</v>
      </c>
      <c r="B9" s="626"/>
      <c r="C9" s="626"/>
      <c r="D9" s="626"/>
      <c r="E9" s="626"/>
      <c r="F9" s="626"/>
      <c r="G9" s="626"/>
      <c r="H9" s="626"/>
      <c r="I9" s="626"/>
    </row>
    <row r="10" spans="1:10" ht="15.75" customHeight="1" x14ac:dyDescent="0.25">
      <c r="A10" s="4"/>
      <c r="B10" s="4"/>
      <c r="C10" s="4"/>
      <c r="D10" s="4"/>
      <c r="E10" s="4"/>
      <c r="F10" s="4"/>
      <c r="G10" s="4"/>
      <c r="H10" s="5"/>
      <c r="I10" s="5"/>
    </row>
    <row r="11" spans="1:10" ht="38.25" x14ac:dyDescent="0.25">
      <c r="A11" s="13" t="s">
        <v>5</v>
      </c>
      <c r="B11" s="12" t="s">
        <v>6</v>
      </c>
      <c r="C11" s="12" t="s">
        <v>32</v>
      </c>
      <c r="D11" s="12" t="s">
        <v>252</v>
      </c>
      <c r="E11" s="13" t="s">
        <v>249</v>
      </c>
      <c r="F11" s="13" t="s">
        <v>268</v>
      </c>
      <c r="G11" s="13" t="s">
        <v>263</v>
      </c>
      <c r="H11" s="13" t="s">
        <v>237</v>
      </c>
      <c r="I11" s="13" t="s">
        <v>259</v>
      </c>
    </row>
    <row r="12" spans="1:10" x14ac:dyDescent="0.25">
      <c r="A12" s="410"/>
      <c r="B12" s="411"/>
      <c r="C12" s="412" t="s">
        <v>238</v>
      </c>
      <c r="D12" s="414">
        <v>0</v>
      </c>
      <c r="E12" s="415">
        <v>0</v>
      </c>
      <c r="F12" s="415">
        <v>0</v>
      </c>
      <c r="G12" s="415">
        <v>0</v>
      </c>
      <c r="H12" s="415">
        <v>0</v>
      </c>
      <c r="I12" s="415">
        <v>0</v>
      </c>
    </row>
    <row r="13" spans="1:10" ht="25.5" x14ac:dyDescent="0.25">
      <c r="A13" s="9">
        <v>8</v>
      </c>
      <c r="B13" s="9"/>
      <c r="C13" s="9" t="s">
        <v>19</v>
      </c>
      <c r="D13" s="113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</row>
    <row r="14" spans="1:10" x14ac:dyDescent="0.25">
      <c r="A14" s="9"/>
      <c r="B14" s="11">
        <v>84</v>
      </c>
      <c r="C14" s="11" t="s">
        <v>26</v>
      </c>
      <c r="D14" s="113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</row>
    <row r="15" spans="1:10" x14ac:dyDescent="0.25">
      <c r="A15" s="9"/>
      <c r="B15" s="11"/>
      <c r="C15" s="413"/>
      <c r="D15" s="113"/>
      <c r="E15" s="120"/>
      <c r="F15" s="120"/>
      <c r="G15" s="120"/>
      <c r="H15" s="120"/>
      <c r="I15" s="120"/>
    </row>
    <row r="16" spans="1:10" x14ac:dyDescent="0.25">
      <c r="A16" s="9"/>
      <c r="B16" s="11"/>
      <c r="C16" s="412" t="s">
        <v>239</v>
      </c>
      <c r="D16" s="113">
        <v>0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spans="1:9" ht="25.5" x14ac:dyDescent="0.25">
      <c r="A17" s="10">
        <v>5</v>
      </c>
      <c r="B17" s="10"/>
      <c r="C17" s="15" t="s">
        <v>20</v>
      </c>
      <c r="D17" s="113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</row>
    <row r="18" spans="1:9" ht="25.5" x14ac:dyDescent="0.25">
      <c r="A18" s="11"/>
      <c r="B18" s="11">
        <v>54</v>
      </c>
      <c r="C18" s="16" t="s">
        <v>27</v>
      </c>
      <c r="D18" s="113">
        <v>0</v>
      </c>
      <c r="E18" s="120">
        <v>0</v>
      </c>
      <c r="F18" s="120">
        <v>0</v>
      </c>
      <c r="G18" s="120">
        <v>0</v>
      </c>
      <c r="H18" s="120">
        <v>0</v>
      </c>
      <c r="I18" s="147">
        <v>0</v>
      </c>
    </row>
  </sheetData>
  <mergeCells count="5">
    <mergeCell ref="A5:I5"/>
    <mergeCell ref="A7:I7"/>
    <mergeCell ref="A9:I9"/>
    <mergeCell ref="A2:J2"/>
    <mergeCell ref="A4:H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803"/>
  <sheetViews>
    <sheetView tabSelected="1" zoomScaleNormal="100" workbookViewId="0">
      <selection activeCell="A2" sqref="A2:J2"/>
    </sheetView>
  </sheetViews>
  <sheetFormatPr defaultRowHeight="15" x14ac:dyDescent="0.25"/>
  <cols>
    <col min="1" max="1" width="7.42578125" bestFit="1" customWidth="1"/>
    <col min="2" max="2" width="6" customWidth="1"/>
    <col min="3" max="3" width="12.5703125" customWidth="1"/>
    <col min="4" max="4" width="65.7109375" customWidth="1"/>
    <col min="5" max="5" width="17.42578125" customWidth="1"/>
    <col min="6" max="9" width="25.28515625" customWidth="1"/>
    <col min="10" max="10" width="20.85546875" style="23" bestFit="1" customWidth="1"/>
    <col min="11" max="11" width="14.28515625" style="212" bestFit="1" customWidth="1"/>
    <col min="14" max="14" width="10.140625" bestFit="1" customWidth="1"/>
  </cols>
  <sheetData>
    <row r="1" spans="1:16" ht="15.75" x14ac:dyDescent="0.25">
      <c r="A1" s="202" t="s">
        <v>271</v>
      </c>
      <c r="B1" s="202"/>
      <c r="C1" s="202"/>
      <c r="D1" s="202"/>
      <c r="J1" s="559"/>
    </row>
    <row r="2" spans="1:16" ht="45" customHeight="1" x14ac:dyDescent="0.25">
      <c r="A2" s="626" t="s">
        <v>281</v>
      </c>
      <c r="B2" s="626"/>
      <c r="C2" s="626"/>
      <c r="D2" s="626"/>
      <c r="E2" s="626"/>
      <c r="F2" s="626"/>
      <c r="G2" s="626"/>
      <c r="H2" s="626"/>
      <c r="I2" s="626"/>
      <c r="J2" s="626"/>
    </row>
    <row r="3" spans="1:16" ht="18" x14ac:dyDescent="0.25">
      <c r="A3" s="4"/>
      <c r="B3" s="4"/>
      <c r="C3" s="4"/>
      <c r="D3" s="4"/>
      <c r="E3" s="4"/>
      <c r="F3" s="5"/>
      <c r="G3" s="5"/>
      <c r="H3" s="5"/>
      <c r="I3" s="5"/>
      <c r="J3" s="5"/>
    </row>
    <row r="4" spans="1:16" ht="18" customHeight="1" x14ac:dyDescent="0.25">
      <c r="A4" s="626" t="s">
        <v>21</v>
      </c>
      <c r="B4" s="628"/>
      <c r="C4" s="628"/>
      <c r="D4" s="628"/>
      <c r="E4" s="628"/>
      <c r="F4" s="628"/>
      <c r="G4" s="628"/>
      <c r="H4" s="628"/>
      <c r="I4" s="628"/>
      <c r="J4" s="628"/>
      <c r="N4" s="110"/>
    </row>
    <row r="5" spans="1:16" ht="18" x14ac:dyDescent="0.25">
      <c r="A5" s="4"/>
      <c r="B5" s="4"/>
      <c r="C5" s="4"/>
      <c r="D5" s="4"/>
      <c r="E5" s="4"/>
      <c r="F5" s="5"/>
      <c r="G5" s="5"/>
      <c r="H5" s="5"/>
      <c r="I5" s="5"/>
      <c r="J5" s="5"/>
      <c r="N5" s="110"/>
    </row>
    <row r="6" spans="1:16" ht="31.5" x14ac:dyDescent="0.25">
      <c r="A6" s="659" t="s">
        <v>23</v>
      </c>
      <c r="B6" s="660"/>
      <c r="C6" s="661"/>
      <c r="D6" s="357" t="s">
        <v>24</v>
      </c>
      <c r="E6" s="357" t="s">
        <v>240</v>
      </c>
      <c r="F6" s="613" t="s">
        <v>228</v>
      </c>
      <c r="G6" s="613" t="s">
        <v>268</v>
      </c>
      <c r="H6" s="360" t="s">
        <v>263</v>
      </c>
      <c r="I6" s="359" t="s">
        <v>241</v>
      </c>
      <c r="J6" s="358" t="s">
        <v>242</v>
      </c>
      <c r="K6" s="212" t="s">
        <v>190</v>
      </c>
      <c r="L6" s="98"/>
      <c r="M6" s="98"/>
      <c r="N6" s="98"/>
      <c r="O6" s="98"/>
      <c r="P6" s="98"/>
    </row>
    <row r="7" spans="1:16" s="216" customFormat="1" ht="36" customHeight="1" x14ac:dyDescent="0.3">
      <c r="A7" s="674" t="s">
        <v>182</v>
      </c>
      <c r="B7" s="675"/>
      <c r="C7" s="676"/>
      <c r="D7" s="217"/>
      <c r="E7" s="544">
        <f t="shared" ref="E7:J7" si="0">E8+E247</f>
        <v>615635.07000000007</v>
      </c>
      <c r="F7" s="362">
        <f t="shared" si="0"/>
        <v>632928.01000000013</v>
      </c>
      <c r="G7" s="362">
        <f t="shared" si="0"/>
        <v>770825.91999999993</v>
      </c>
      <c r="H7" s="362">
        <f t="shared" si="0"/>
        <v>797150.05</v>
      </c>
      <c r="I7" s="362">
        <f t="shared" si="0"/>
        <v>797150.05</v>
      </c>
      <c r="J7" s="362">
        <f t="shared" si="0"/>
        <v>797150.05</v>
      </c>
      <c r="K7" s="214"/>
      <c r="L7" s="215"/>
      <c r="M7" s="215"/>
      <c r="N7" s="215"/>
      <c r="O7" s="215"/>
      <c r="P7" s="215"/>
    </row>
    <row r="8" spans="1:16" s="216" customFormat="1" ht="18.75" x14ac:dyDescent="0.3">
      <c r="A8" s="702"/>
      <c r="B8" s="703"/>
      <c r="C8" s="704"/>
      <c r="D8" s="356" t="s">
        <v>205</v>
      </c>
      <c r="E8" s="516">
        <f t="shared" ref="E8:J8" si="1">E9+E62+E202+E209+E221+E241</f>
        <v>44525.9</v>
      </c>
      <c r="F8" s="364">
        <f t="shared" si="1"/>
        <v>36768</v>
      </c>
      <c r="G8" s="364">
        <f t="shared" si="1"/>
        <v>43043.82</v>
      </c>
      <c r="H8" s="364">
        <f t="shared" si="1"/>
        <v>43890</v>
      </c>
      <c r="I8" s="364">
        <f t="shared" si="1"/>
        <v>43890</v>
      </c>
      <c r="J8" s="364">
        <f t="shared" si="1"/>
        <v>43890</v>
      </c>
      <c r="K8" s="214"/>
      <c r="L8" s="215"/>
      <c r="M8" s="215"/>
      <c r="N8" s="215"/>
      <c r="O8" s="215"/>
      <c r="P8" s="215"/>
    </row>
    <row r="9" spans="1:16" s="57" customFormat="1" ht="25.5" x14ac:dyDescent="0.25">
      <c r="A9" s="713" t="s">
        <v>37</v>
      </c>
      <c r="B9" s="714"/>
      <c r="C9" s="715"/>
      <c r="D9" s="56" t="s">
        <v>66</v>
      </c>
      <c r="E9" s="489">
        <f t="shared" ref="E9" si="2">E10+E46+E55</f>
        <v>30069.96</v>
      </c>
      <c r="F9" s="114">
        <f>F10+F55</f>
        <v>27237</v>
      </c>
      <c r="G9" s="114">
        <f t="shared" ref="G9" si="3">G10+G55</f>
        <v>27771</v>
      </c>
      <c r="H9" s="114">
        <f t="shared" ref="H9:I9" si="4">H10+H55</f>
        <v>27771</v>
      </c>
      <c r="I9" s="114">
        <f t="shared" si="4"/>
        <v>27771</v>
      </c>
      <c r="J9" s="114">
        <f>J10+J55</f>
        <v>27771</v>
      </c>
      <c r="K9" s="212"/>
      <c r="L9" s="98"/>
      <c r="M9" s="98"/>
      <c r="N9" s="98"/>
      <c r="O9" s="98"/>
      <c r="P9" s="98"/>
    </row>
    <row r="10" spans="1:16" s="53" customFormat="1" x14ac:dyDescent="0.25">
      <c r="A10" s="685" t="s">
        <v>38</v>
      </c>
      <c r="B10" s="686"/>
      <c r="C10" s="687"/>
      <c r="D10" s="52" t="s">
        <v>11</v>
      </c>
      <c r="E10" s="517">
        <f>E12</f>
        <v>17536.769999999997</v>
      </c>
      <c r="F10" s="115">
        <f>F12+F46</f>
        <v>27237</v>
      </c>
      <c r="G10" s="115">
        <f t="shared" ref="G10" si="5">G12+G46</f>
        <v>27771</v>
      </c>
      <c r="H10" s="115">
        <f t="shared" ref="H10:J10" si="6">H12+H46</f>
        <v>27771</v>
      </c>
      <c r="I10" s="115">
        <f t="shared" si="6"/>
        <v>27771</v>
      </c>
      <c r="J10" s="115">
        <f t="shared" si="6"/>
        <v>27771</v>
      </c>
      <c r="K10" s="212"/>
      <c r="L10" s="98"/>
      <c r="M10" s="98"/>
      <c r="N10" s="98"/>
      <c r="O10" s="98"/>
      <c r="P10" s="98"/>
    </row>
    <row r="11" spans="1:16" ht="18" customHeight="1" x14ac:dyDescent="0.25">
      <c r="A11" s="662" t="s">
        <v>178</v>
      </c>
      <c r="B11" s="663"/>
      <c r="C11" s="664"/>
      <c r="D11" s="572" t="s">
        <v>9</v>
      </c>
      <c r="E11" s="502"/>
      <c r="F11" s="209"/>
      <c r="G11" s="210"/>
      <c r="H11" s="210"/>
      <c r="I11" s="210"/>
      <c r="J11" s="365"/>
      <c r="L11" s="98"/>
      <c r="M11" s="98"/>
      <c r="N11" s="98"/>
      <c r="O11" s="98"/>
      <c r="P11" s="98"/>
    </row>
    <row r="12" spans="1:16" s="37" customFormat="1" x14ac:dyDescent="0.25">
      <c r="A12" s="668">
        <v>3</v>
      </c>
      <c r="B12" s="669"/>
      <c r="C12" s="670"/>
      <c r="D12" s="36" t="s">
        <v>13</v>
      </c>
      <c r="E12" s="491">
        <f t="shared" ref="E12:J12" si="7">E13+E43</f>
        <v>17536.769999999997</v>
      </c>
      <c r="F12" s="116">
        <f t="shared" si="7"/>
        <v>23270</v>
      </c>
      <c r="G12" s="116">
        <f t="shared" ref="G12" si="8">G13+G43</f>
        <v>23688</v>
      </c>
      <c r="H12" s="116">
        <f t="shared" si="7"/>
        <v>23688</v>
      </c>
      <c r="I12" s="116">
        <f t="shared" si="7"/>
        <v>23688</v>
      </c>
      <c r="J12" s="116">
        <f t="shared" si="7"/>
        <v>23688</v>
      </c>
      <c r="K12" s="212"/>
      <c r="L12" s="98"/>
      <c r="M12" s="98"/>
      <c r="N12" s="98"/>
      <c r="O12" s="98"/>
      <c r="P12" s="98"/>
    </row>
    <row r="13" spans="1:16" s="39" customFormat="1" x14ac:dyDescent="0.25">
      <c r="A13" s="677">
        <v>32</v>
      </c>
      <c r="B13" s="678"/>
      <c r="C13" s="679"/>
      <c r="D13" s="38" t="s">
        <v>25</v>
      </c>
      <c r="E13" s="480">
        <f t="shared" ref="E13:J13" si="9">E14+E18+E23+E32</f>
        <v>16784.169999999998</v>
      </c>
      <c r="F13" s="117">
        <f t="shared" si="9"/>
        <v>22470</v>
      </c>
      <c r="G13" s="117">
        <f t="shared" ref="G13" si="10">G14+G18+G23+G32</f>
        <v>22888</v>
      </c>
      <c r="H13" s="117">
        <f t="shared" si="9"/>
        <v>22908</v>
      </c>
      <c r="I13" s="117">
        <f t="shared" si="9"/>
        <v>22908</v>
      </c>
      <c r="J13" s="117">
        <f t="shared" si="9"/>
        <v>22908</v>
      </c>
      <c r="K13" s="212"/>
      <c r="L13" s="98"/>
      <c r="M13" s="98"/>
      <c r="N13" s="98"/>
      <c r="O13" s="98"/>
      <c r="P13" s="98"/>
    </row>
    <row r="14" spans="1:16" s="94" customFormat="1" x14ac:dyDescent="0.25">
      <c r="A14" s="90">
        <v>321</v>
      </c>
      <c r="B14" s="91"/>
      <c r="C14" s="92"/>
      <c r="D14" s="93" t="s">
        <v>39</v>
      </c>
      <c r="E14" s="118">
        <f t="shared" ref="E14:J14" si="11">E15+E16+E17</f>
        <v>1036.33</v>
      </c>
      <c r="F14" s="118">
        <f t="shared" si="11"/>
        <v>1000</v>
      </c>
      <c r="G14" s="118">
        <f t="shared" ref="G14" si="12">G15+G16+G17</f>
        <v>1075</v>
      </c>
      <c r="H14" s="118">
        <f t="shared" si="11"/>
        <v>1040</v>
      </c>
      <c r="I14" s="118">
        <f t="shared" si="11"/>
        <v>1040</v>
      </c>
      <c r="J14" s="118">
        <f t="shared" si="11"/>
        <v>1040</v>
      </c>
      <c r="K14" s="212"/>
      <c r="L14" s="173"/>
      <c r="M14" s="173"/>
      <c r="N14" s="173"/>
      <c r="O14" s="173"/>
      <c r="P14" s="173"/>
    </row>
    <row r="15" spans="1:16" x14ac:dyDescent="0.25">
      <c r="A15" s="680">
        <v>3211</v>
      </c>
      <c r="B15" s="681"/>
      <c r="C15" s="682"/>
      <c r="D15" s="28" t="s">
        <v>40</v>
      </c>
      <c r="E15" s="156">
        <v>981.33</v>
      </c>
      <c r="F15" s="208">
        <v>800</v>
      </c>
      <c r="G15" s="208">
        <v>850</v>
      </c>
      <c r="H15" s="208">
        <v>820</v>
      </c>
      <c r="I15" s="208">
        <v>820</v>
      </c>
      <c r="J15" s="208">
        <v>820</v>
      </c>
      <c r="L15" s="98"/>
      <c r="M15" s="98"/>
      <c r="N15" s="98"/>
      <c r="O15" s="98"/>
      <c r="P15" s="98"/>
    </row>
    <row r="16" spans="1:16" x14ac:dyDescent="0.25">
      <c r="A16" s="25">
        <v>3213</v>
      </c>
      <c r="B16" s="26"/>
      <c r="C16" s="27"/>
      <c r="D16" s="28" t="s">
        <v>41</v>
      </c>
      <c r="E16" s="156">
        <v>55</v>
      </c>
      <c r="F16" s="208">
        <v>200</v>
      </c>
      <c r="G16" s="208">
        <v>225</v>
      </c>
      <c r="H16" s="208">
        <v>220</v>
      </c>
      <c r="I16" s="208">
        <v>220</v>
      </c>
      <c r="J16" s="208">
        <v>220</v>
      </c>
      <c r="L16" s="98"/>
      <c r="M16" s="98"/>
      <c r="N16" s="98"/>
      <c r="O16" s="98"/>
      <c r="P16" s="98"/>
    </row>
    <row r="17" spans="1:28" ht="14.25" customHeight="1" x14ac:dyDescent="0.25">
      <c r="A17" s="25">
        <v>3214</v>
      </c>
      <c r="B17" s="26"/>
      <c r="C17" s="27"/>
      <c r="D17" s="28" t="s">
        <v>42</v>
      </c>
      <c r="E17" s="156"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L17" s="98"/>
      <c r="M17" s="98"/>
      <c r="N17" s="98"/>
      <c r="O17" s="98"/>
      <c r="P17" s="98"/>
    </row>
    <row r="18" spans="1:28" s="76" customFormat="1" x14ac:dyDescent="0.25">
      <c r="A18" s="79"/>
      <c r="B18" s="80">
        <v>322</v>
      </c>
      <c r="C18" s="83"/>
      <c r="D18" s="75" t="s">
        <v>43</v>
      </c>
      <c r="E18" s="118">
        <f t="shared" ref="E18:J18" si="13">E19+E20+E21+E22</f>
        <v>4936.3999999999996</v>
      </c>
      <c r="F18" s="112">
        <f t="shared" si="13"/>
        <v>10686.51</v>
      </c>
      <c r="G18" s="112">
        <f t="shared" ref="G18" si="14">G19+G20+G21+G22</f>
        <v>10786.51</v>
      </c>
      <c r="H18" s="112">
        <f t="shared" si="13"/>
        <v>10838</v>
      </c>
      <c r="I18" s="112">
        <f t="shared" si="13"/>
        <v>10838</v>
      </c>
      <c r="J18" s="112">
        <f t="shared" si="13"/>
        <v>10838</v>
      </c>
      <c r="K18" s="212"/>
      <c r="L18" s="98"/>
      <c r="M18" s="98"/>
      <c r="N18" s="98"/>
      <c r="O18" s="98"/>
      <c r="P18" s="98"/>
    </row>
    <row r="19" spans="1:28" x14ac:dyDescent="0.25">
      <c r="A19" s="653">
        <v>3221</v>
      </c>
      <c r="B19" s="654"/>
      <c r="C19" s="655"/>
      <c r="D19" s="17" t="s">
        <v>44</v>
      </c>
      <c r="E19" s="156">
        <v>2428.4</v>
      </c>
      <c r="F19" s="208">
        <v>3980</v>
      </c>
      <c r="G19" s="208">
        <v>3980</v>
      </c>
      <c r="H19" s="208">
        <v>3900</v>
      </c>
      <c r="I19" s="208">
        <v>3900</v>
      </c>
      <c r="J19" s="208">
        <v>3900</v>
      </c>
      <c r="L19" s="98"/>
      <c r="M19" s="98"/>
      <c r="N19" s="98"/>
      <c r="O19" s="98"/>
      <c r="P19" s="98"/>
    </row>
    <row r="20" spans="1:28" x14ac:dyDescent="0.25">
      <c r="A20" s="653">
        <v>3223</v>
      </c>
      <c r="B20" s="654"/>
      <c r="C20" s="655"/>
      <c r="D20" s="17" t="s">
        <v>45</v>
      </c>
      <c r="E20" s="156">
        <v>2283.35</v>
      </c>
      <c r="F20" s="208">
        <v>6526.51</v>
      </c>
      <c r="G20" s="208">
        <v>6626.51</v>
      </c>
      <c r="H20" s="208">
        <v>6738</v>
      </c>
      <c r="I20" s="208">
        <v>6738</v>
      </c>
      <c r="J20" s="208">
        <v>6738</v>
      </c>
      <c r="L20" s="98"/>
      <c r="M20" s="98"/>
      <c r="N20" s="98"/>
      <c r="O20" s="98"/>
      <c r="P20" s="98"/>
    </row>
    <row r="21" spans="1:28" x14ac:dyDescent="0.25">
      <c r="A21" s="653">
        <v>3225</v>
      </c>
      <c r="B21" s="654"/>
      <c r="C21" s="655"/>
      <c r="D21" s="17" t="s">
        <v>46</v>
      </c>
      <c r="E21" s="156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ht="15.75" customHeight="1" x14ac:dyDescent="0.25">
      <c r="A22" s="25"/>
      <c r="B22" s="108">
        <v>3227</v>
      </c>
      <c r="C22" s="109"/>
      <c r="D22" s="17" t="s">
        <v>47</v>
      </c>
      <c r="E22" s="156">
        <v>224.65</v>
      </c>
      <c r="F22" s="208">
        <v>180</v>
      </c>
      <c r="G22" s="208">
        <v>180</v>
      </c>
      <c r="H22" s="208">
        <v>200</v>
      </c>
      <c r="I22" s="208">
        <v>200</v>
      </c>
      <c r="J22" s="208">
        <v>200</v>
      </c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  <row r="23" spans="1:28" s="76" customFormat="1" x14ac:dyDescent="0.25">
      <c r="A23" s="79"/>
      <c r="B23" s="80">
        <v>323</v>
      </c>
      <c r="C23" s="83"/>
      <c r="D23" s="75" t="s">
        <v>48</v>
      </c>
      <c r="E23" s="118">
        <f t="shared" ref="E23:J23" si="15">E24+E25+E26+E27+E28+E29+E30+E31</f>
        <v>8492.9699999999993</v>
      </c>
      <c r="F23" s="112">
        <f t="shared" si="15"/>
        <v>8381</v>
      </c>
      <c r="G23" s="112">
        <f>G24+G25+G26+G27+G28+G29+G30+G31</f>
        <v>8874</v>
      </c>
      <c r="H23" s="112">
        <f>H24+H25+H26+H27+H28+H29+H30+H31</f>
        <v>8850</v>
      </c>
      <c r="I23" s="112">
        <f t="shared" si="15"/>
        <v>8850</v>
      </c>
      <c r="J23" s="112">
        <f t="shared" si="15"/>
        <v>8850</v>
      </c>
      <c r="K23" s="212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</row>
    <row r="24" spans="1:28" x14ac:dyDescent="0.25">
      <c r="A24" s="25"/>
      <c r="B24" s="26"/>
      <c r="C24" s="27">
        <v>3231</v>
      </c>
      <c r="D24" s="28" t="s">
        <v>49</v>
      </c>
      <c r="E24" s="156">
        <v>1448.84</v>
      </c>
      <c r="F24" s="209">
        <v>1708</v>
      </c>
      <c r="G24" s="209">
        <v>1708</v>
      </c>
      <c r="H24" s="209">
        <v>1600</v>
      </c>
      <c r="I24" s="209">
        <v>1600</v>
      </c>
      <c r="J24" s="209">
        <v>1600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</row>
    <row r="25" spans="1:28" x14ac:dyDescent="0.25">
      <c r="A25" s="25"/>
      <c r="B25" s="29">
        <v>3233</v>
      </c>
      <c r="C25" s="27"/>
      <c r="D25" s="28" t="s">
        <v>50</v>
      </c>
      <c r="E25" s="156">
        <v>0</v>
      </c>
      <c r="F25" s="209">
        <v>0</v>
      </c>
      <c r="G25" s="209">
        <v>0</v>
      </c>
      <c r="H25" s="209">
        <v>0</v>
      </c>
      <c r="I25" s="209">
        <v>0</v>
      </c>
      <c r="J25" s="209"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  <row r="26" spans="1:28" x14ac:dyDescent="0.25">
      <c r="A26" s="25"/>
      <c r="B26" s="29">
        <v>3234</v>
      </c>
      <c r="C26" s="27"/>
      <c r="D26" s="28" t="s">
        <v>51</v>
      </c>
      <c r="E26" s="156">
        <v>3446.21</v>
      </c>
      <c r="F26" s="209">
        <v>3573</v>
      </c>
      <c r="G26" s="209">
        <v>4066</v>
      </c>
      <c r="H26" s="209">
        <v>4100</v>
      </c>
      <c r="I26" s="209">
        <v>4100</v>
      </c>
      <c r="J26" s="209">
        <v>4100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</row>
    <row r="27" spans="1:28" x14ac:dyDescent="0.25">
      <c r="A27" s="25"/>
      <c r="B27" s="29">
        <v>3235</v>
      </c>
      <c r="C27" s="27"/>
      <c r="D27" s="28" t="s">
        <v>52</v>
      </c>
      <c r="E27" s="156">
        <v>0</v>
      </c>
      <c r="F27" s="209">
        <v>0</v>
      </c>
      <c r="G27" s="209">
        <v>0</v>
      </c>
      <c r="H27" s="209">
        <v>0</v>
      </c>
      <c r="I27" s="209">
        <v>0</v>
      </c>
      <c r="J27" s="209"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</row>
    <row r="28" spans="1:28" x14ac:dyDescent="0.25">
      <c r="A28" s="25"/>
      <c r="B28" s="29">
        <v>3236</v>
      </c>
      <c r="C28" s="27"/>
      <c r="D28" s="28" t="s">
        <v>53</v>
      </c>
      <c r="E28" s="156">
        <v>1697.83</v>
      </c>
      <c r="F28" s="209">
        <v>1800</v>
      </c>
      <c r="G28" s="209">
        <v>1800</v>
      </c>
      <c r="H28" s="209">
        <v>1750</v>
      </c>
      <c r="I28" s="209">
        <v>1750</v>
      </c>
      <c r="J28" s="209">
        <v>1750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</row>
    <row r="29" spans="1:28" x14ac:dyDescent="0.25">
      <c r="A29" s="25"/>
      <c r="B29" s="29">
        <v>3237</v>
      </c>
      <c r="C29" s="27"/>
      <c r="D29" s="28" t="s">
        <v>54</v>
      </c>
      <c r="E29" s="156">
        <v>0</v>
      </c>
      <c r="F29" s="209">
        <v>0</v>
      </c>
      <c r="G29" s="209">
        <v>0</v>
      </c>
      <c r="H29" s="209">
        <v>0</v>
      </c>
      <c r="I29" s="209">
        <v>0</v>
      </c>
      <c r="J29" s="209"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</row>
    <row r="30" spans="1:28" x14ac:dyDescent="0.25">
      <c r="A30" s="25"/>
      <c r="B30" s="29">
        <v>3238</v>
      </c>
      <c r="C30" s="27"/>
      <c r="D30" s="28" t="s">
        <v>55</v>
      </c>
      <c r="E30" s="156">
        <v>1900.09</v>
      </c>
      <c r="F30" s="209">
        <v>1300</v>
      </c>
      <c r="G30" s="545">
        <v>1300</v>
      </c>
      <c r="H30" s="545">
        <v>1400</v>
      </c>
      <c r="I30" s="545">
        <v>1400</v>
      </c>
      <c r="J30" s="545">
        <v>1400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</row>
    <row r="31" spans="1:28" x14ac:dyDescent="0.25">
      <c r="A31" s="25"/>
      <c r="B31" s="29">
        <v>3239</v>
      </c>
      <c r="C31" s="27"/>
      <c r="D31" s="28" t="s">
        <v>56</v>
      </c>
      <c r="E31" s="156">
        <v>0</v>
      </c>
      <c r="F31" s="209">
        <v>0</v>
      </c>
      <c r="G31" s="209">
        <v>0</v>
      </c>
      <c r="H31" s="209">
        <v>0</v>
      </c>
      <c r="I31" s="209">
        <v>0</v>
      </c>
      <c r="J31" s="209"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</row>
    <row r="32" spans="1:28" s="76" customFormat="1" ht="15" customHeight="1" x14ac:dyDescent="0.25">
      <c r="A32" s="79"/>
      <c r="B32" s="80">
        <v>329</v>
      </c>
      <c r="C32" s="81"/>
      <c r="D32" s="84" t="s">
        <v>57</v>
      </c>
      <c r="E32" s="118">
        <f t="shared" ref="E32:J32" si="16">E33+E34+E35+E36+E37</f>
        <v>2318.4700000000003</v>
      </c>
      <c r="F32" s="112">
        <f t="shared" si="16"/>
        <v>2402.4899999999998</v>
      </c>
      <c r="G32" s="112">
        <f t="shared" ref="G32" si="17">G33+G34+G35+G36+G37</f>
        <v>2152.4899999999998</v>
      </c>
      <c r="H32" s="112">
        <f t="shared" si="16"/>
        <v>2180</v>
      </c>
      <c r="I32" s="112">
        <f t="shared" si="16"/>
        <v>2180</v>
      </c>
      <c r="J32" s="112">
        <f t="shared" si="16"/>
        <v>2180</v>
      </c>
      <c r="K32" s="212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</row>
    <row r="33" spans="1:28" x14ac:dyDescent="0.25">
      <c r="A33" s="25"/>
      <c r="B33" s="29">
        <v>3292</v>
      </c>
      <c r="C33" s="27"/>
      <c r="D33" s="28" t="s">
        <v>58</v>
      </c>
      <c r="E33" s="156">
        <v>2030.96</v>
      </c>
      <c r="F33" s="209">
        <v>1822.49</v>
      </c>
      <c r="G33" s="209">
        <v>1822.49</v>
      </c>
      <c r="H33" s="209">
        <v>1800</v>
      </c>
      <c r="I33" s="209">
        <v>1800</v>
      </c>
      <c r="J33" s="209">
        <v>1800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</row>
    <row r="34" spans="1:28" x14ac:dyDescent="0.25">
      <c r="A34" s="25"/>
      <c r="B34" s="29">
        <v>3293</v>
      </c>
      <c r="C34" s="27"/>
      <c r="D34" s="28" t="s">
        <v>59</v>
      </c>
      <c r="E34" s="156">
        <v>0</v>
      </c>
      <c r="F34" s="209">
        <v>0</v>
      </c>
      <c r="G34" s="209">
        <v>0</v>
      </c>
      <c r="H34" s="209">
        <v>0</v>
      </c>
      <c r="I34" s="209">
        <v>0</v>
      </c>
      <c r="J34" s="209">
        <v>0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</row>
    <row r="35" spans="1:28" x14ac:dyDescent="0.25">
      <c r="A35" s="25"/>
      <c r="B35" s="29">
        <v>3294</v>
      </c>
      <c r="C35" s="27"/>
      <c r="D35" s="28" t="s">
        <v>60</v>
      </c>
      <c r="E35" s="156">
        <v>287.51</v>
      </c>
      <c r="F35" s="209">
        <v>380</v>
      </c>
      <c r="G35" s="209">
        <v>180</v>
      </c>
      <c r="H35" s="209">
        <v>200</v>
      </c>
      <c r="I35" s="209">
        <v>200</v>
      </c>
      <c r="J35" s="209">
        <v>200</v>
      </c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</row>
    <row r="36" spans="1:28" ht="16.5" customHeight="1" x14ac:dyDescent="0.25">
      <c r="A36" s="25"/>
      <c r="B36" s="29">
        <v>3295</v>
      </c>
      <c r="C36" s="27"/>
      <c r="D36" s="28" t="s">
        <v>61</v>
      </c>
      <c r="E36" s="156">
        <v>0</v>
      </c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</row>
    <row r="37" spans="1:28" ht="15" customHeight="1" x14ac:dyDescent="0.25">
      <c r="A37" s="25"/>
      <c r="B37" s="29">
        <v>3299</v>
      </c>
      <c r="C37" s="27"/>
      <c r="D37" s="28" t="s">
        <v>57</v>
      </c>
      <c r="E37" s="156">
        <v>0</v>
      </c>
      <c r="F37" s="209">
        <v>200</v>
      </c>
      <c r="G37" s="209">
        <v>150</v>
      </c>
      <c r="H37" s="209">
        <v>180</v>
      </c>
      <c r="I37" s="209">
        <v>180</v>
      </c>
      <c r="J37" s="209">
        <v>180</v>
      </c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</row>
    <row r="38" spans="1:28" ht="18" hidden="1" x14ac:dyDescent="0.25">
      <c r="A38" s="25"/>
      <c r="B38" s="29"/>
      <c r="C38" s="27"/>
      <c r="D38" s="28"/>
      <c r="E38" s="474"/>
      <c r="F38" s="209"/>
      <c r="G38" s="210"/>
      <c r="H38" s="210"/>
      <c r="I38" s="210"/>
      <c r="J38" s="363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</row>
    <row r="39" spans="1:28" ht="18" hidden="1" x14ac:dyDescent="0.25">
      <c r="A39" s="25"/>
      <c r="B39" s="29"/>
      <c r="C39" s="27"/>
      <c r="D39" s="28"/>
      <c r="E39" s="474"/>
      <c r="F39" s="209"/>
      <c r="G39" s="210"/>
      <c r="H39" s="210"/>
      <c r="I39" s="210"/>
      <c r="J39" s="363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</row>
    <row r="40" spans="1:28" ht="18" hidden="1" x14ac:dyDescent="0.25">
      <c r="A40" s="25"/>
      <c r="B40" s="29"/>
      <c r="C40" s="27"/>
      <c r="D40" s="28"/>
      <c r="E40" s="474"/>
      <c r="F40" s="209"/>
      <c r="G40" s="210"/>
      <c r="H40" s="210"/>
      <c r="I40" s="210"/>
      <c r="J40" s="363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</row>
    <row r="41" spans="1:28" ht="15.75" hidden="1" customHeight="1" x14ac:dyDescent="0.25">
      <c r="A41" s="25"/>
      <c r="B41" s="29"/>
      <c r="C41" s="27"/>
      <c r="D41" s="28"/>
      <c r="E41" s="474"/>
      <c r="F41" s="209"/>
      <c r="G41" s="210"/>
      <c r="H41" s="210"/>
      <c r="I41" s="210"/>
      <c r="J41" s="363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</row>
    <row r="42" spans="1:28" ht="16.5" hidden="1" customHeight="1" x14ac:dyDescent="0.25">
      <c r="A42" s="25"/>
      <c r="B42" s="29"/>
      <c r="C42" s="27"/>
      <c r="D42" s="28"/>
      <c r="E42" s="474"/>
      <c r="F42" s="209"/>
      <c r="G42" s="210"/>
      <c r="H42" s="210"/>
      <c r="I42" s="210"/>
      <c r="J42" s="363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</row>
    <row r="43" spans="1:28" s="39" customFormat="1" x14ac:dyDescent="0.25">
      <c r="A43" s="45"/>
      <c r="B43" s="46">
        <v>34</v>
      </c>
      <c r="C43" s="47"/>
      <c r="D43" s="48" t="s">
        <v>62</v>
      </c>
      <c r="E43" s="480">
        <f t="shared" ref="E43:J44" si="18">E44</f>
        <v>752.6</v>
      </c>
      <c r="F43" s="117">
        <f t="shared" si="18"/>
        <v>800</v>
      </c>
      <c r="G43" s="117">
        <f t="shared" si="18"/>
        <v>800</v>
      </c>
      <c r="H43" s="117">
        <f t="shared" si="18"/>
        <v>780</v>
      </c>
      <c r="I43" s="117">
        <f t="shared" si="18"/>
        <v>780</v>
      </c>
      <c r="J43" s="117">
        <f t="shared" si="18"/>
        <v>780</v>
      </c>
      <c r="K43" s="212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</row>
    <row r="44" spans="1:28" s="76" customFormat="1" x14ac:dyDescent="0.25">
      <c r="A44" s="79"/>
      <c r="B44" s="85">
        <v>343</v>
      </c>
      <c r="C44" s="81"/>
      <c r="D44" s="84" t="s">
        <v>63</v>
      </c>
      <c r="E44" s="118">
        <f t="shared" si="18"/>
        <v>752.6</v>
      </c>
      <c r="F44" s="112">
        <f t="shared" si="18"/>
        <v>800</v>
      </c>
      <c r="G44" s="112">
        <f t="shared" si="18"/>
        <v>800</v>
      </c>
      <c r="H44" s="112">
        <f t="shared" si="18"/>
        <v>780</v>
      </c>
      <c r="I44" s="112">
        <f t="shared" si="18"/>
        <v>780</v>
      </c>
      <c r="J44" s="112">
        <f t="shared" si="18"/>
        <v>780</v>
      </c>
      <c r="K44" s="212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</row>
    <row r="45" spans="1:28" ht="15.75" customHeight="1" x14ac:dyDescent="0.25">
      <c r="A45" s="25"/>
      <c r="B45" s="29">
        <v>3431</v>
      </c>
      <c r="C45" s="27"/>
      <c r="D45" s="28" t="s">
        <v>64</v>
      </c>
      <c r="E45" s="156">
        <v>752.6</v>
      </c>
      <c r="F45" s="209">
        <v>800</v>
      </c>
      <c r="G45" s="209">
        <v>800</v>
      </c>
      <c r="H45" s="209">
        <v>780</v>
      </c>
      <c r="I45" s="209">
        <v>780</v>
      </c>
      <c r="J45" s="209">
        <v>780</v>
      </c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</row>
    <row r="46" spans="1:28" s="53" customFormat="1" ht="27.75" customHeight="1" x14ac:dyDescent="0.25">
      <c r="A46" s="685" t="s">
        <v>65</v>
      </c>
      <c r="B46" s="686"/>
      <c r="C46" s="687"/>
      <c r="D46" s="54" t="s">
        <v>67</v>
      </c>
      <c r="E46" s="517">
        <f t="shared" ref="E46:J46" si="19">E48</f>
        <v>3849.9700000000003</v>
      </c>
      <c r="F46" s="115">
        <f t="shared" si="19"/>
        <v>3967</v>
      </c>
      <c r="G46" s="115">
        <f t="shared" ref="G46" si="20">G48</f>
        <v>4083</v>
      </c>
      <c r="H46" s="115">
        <f t="shared" si="19"/>
        <v>4083</v>
      </c>
      <c r="I46" s="115">
        <f t="shared" si="19"/>
        <v>4083</v>
      </c>
      <c r="J46" s="115">
        <f t="shared" si="19"/>
        <v>4083</v>
      </c>
      <c r="K46" s="212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</row>
    <row r="47" spans="1:28" s="98" customFormat="1" ht="27.75" customHeight="1" x14ac:dyDescent="0.25">
      <c r="A47" s="662" t="s">
        <v>179</v>
      </c>
      <c r="B47" s="663"/>
      <c r="C47" s="664"/>
      <c r="D47" s="572" t="s">
        <v>133</v>
      </c>
      <c r="E47" s="473"/>
      <c r="F47" s="209"/>
      <c r="G47" s="210"/>
      <c r="H47" s="210"/>
      <c r="I47" s="210"/>
      <c r="J47" s="366"/>
      <c r="K47" s="212"/>
    </row>
    <row r="48" spans="1:28" s="37" customFormat="1" x14ac:dyDescent="0.25">
      <c r="A48" s="668">
        <v>3</v>
      </c>
      <c r="B48" s="669"/>
      <c r="C48" s="670"/>
      <c r="D48" s="36" t="s">
        <v>13</v>
      </c>
      <c r="E48" s="481">
        <f t="shared" ref="E48:J48" si="21">E49</f>
        <v>3849.9700000000003</v>
      </c>
      <c r="F48" s="121">
        <f t="shared" si="21"/>
        <v>3967</v>
      </c>
      <c r="G48" s="121">
        <f t="shared" si="21"/>
        <v>4083</v>
      </c>
      <c r="H48" s="121">
        <f t="shared" si="21"/>
        <v>4083</v>
      </c>
      <c r="I48" s="121">
        <f t="shared" si="21"/>
        <v>4083</v>
      </c>
      <c r="J48" s="121">
        <f t="shared" si="21"/>
        <v>4083</v>
      </c>
      <c r="K48" s="212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</row>
    <row r="49" spans="1:41" s="96" customFormat="1" x14ac:dyDescent="0.25">
      <c r="A49" s="716">
        <v>32</v>
      </c>
      <c r="B49" s="717"/>
      <c r="C49" s="718"/>
      <c r="D49" s="95" t="s">
        <v>25</v>
      </c>
      <c r="E49" s="142">
        <f t="shared" ref="E49:J49" si="22">E50+E52</f>
        <v>3849.9700000000003</v>
      </c>
      <c r="F49" s="142">
        <f t="shared" si="22"/>
        <v>3967</v>
      </c>
      <c r="G49" s="142">
        <f t="shared" ref="G49" si="23">G50+G52</f>
        <v>4083</v>
      </c>
      <c r="H49" s="142">
        <f t="shared" si="22"/>
        <v>4083</v>
      </c>
      <c r="I49" s="142">
        <f t="shared" si="22"/>
        <v>4083</v>
      </c>
      <c r="J49" s="142">
        <f t="shared" si="22"/>
        <v>4083</v>
      </c>
      <c r="K49" s="212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</row>
    <row r="50" spans="1:41" s="76" customFormat="1" x14ac:dyDescent="0.25">
      <c r="A50" s="86">
        <v>322</v>
      </c>
      <c r="B50" s="80"/>
      <c r="C50" s="83"/>
      <c r="D50" s="75" t="s">
        <v>43</v>
      </c>
      <c r="E50" s="355">
        <f t="shared" ref="E50:J50" si="24">E51</f>
        <v>420.84</v>
      </c>
      <c r="F50" s="141">
        <f t="shared" si="24"/>
        <v>840</v>
      </c>
      <c r="G50" s="141">
        <f t="shared" si="24"/>
        <v>840</v>
      </c>
      <c r="H50" s="141">
        <f t="shared" si="24"/>
        <v>840</v>
      </c>
      <c r="I50" s="141">
        <f t="shared" si="24"/>
        <v>840</v>
      </c>
      <c r="J50" s="141">
        <f t="shared" si="24"/>
        <v>840</v>
      </c>
      <c r="K50" s="212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</row>
    <row r="51" spans="1:41" x14ac:dyDescent="0.25">
      <c r="A51" s="25"/>
      <c r="B51" s="26"/>
      <c r="C51" s="26">
        <v>3224</v>
      </c>
      <c r="D51" s="28" t="s">
        <v>68</v>
      </c>
      <c r="E51" s="482">
        <v>420.84</v>
      </c>
      <c r="F51" s="208">
        <v>840</v>
      </c>
      <c r="G51" s="208">
        <v>840</v>
      </c>
      <c r="H51" s="208">
        <v>840</v>
      </c>
      <c r="I51" s="208">
        <v>840</v>
      </c>
      <c r="J51" s="208">
        <v>840</v>
      </c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</row>
    <row r="52" spans="1:41" s="76" customFormat="1" x14ac:dyDescent="0.25">
      <c r="A52" s="79"/>
      <c r="B52" s="80">
        <v>323</v>
      </c>
      <c r="C52" s="81"/>
      <c r="D52" s="75" t="s">
        <v>48</v>
      </c>
      <c r="E52" s="118">
        <f t="shared" ref="E52:J52" si="25">E53+E54</f>
        <v>3429.13</v>
      </c>
      <c r="F52" s="112">
        <f t="shared" si="25"/>
        <v>3127</v>
      </c>
      <c r="G52" s="112">
        <f t="shared" ref="G52" si="26">G53+G54</f>
        <v>3243</v>
      </c>
      <c r="H52" s="112">
        <f t="shared" si="25"/>
        <v>3243</v>
      </c>
      <c r="I52" s="112">
        <f t="shared" si="25"/>
        <v>3243</v>
      </c>
      <c r="J52" s="112">
        <f t="shared" si="25"/>
        <v>3243</v>
      </c>
      <c r="K52" s="212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</row>
    <row r="53" spans="1:41" ht="19.899999999999999" customHeight="1" x14ac:dyDescent="0.25">
      <c r="A53" s="25"/>
      <c r="B53" s="26"/>
      <c r="C53" s="27">
        <v>3232</v>
      </c>
      <c r="D53" s="30" t="s">
        <v>69</v>
      </c>
      <c r="E53" s="483">
        <v>3429.13</v>
      </c>
      <c r="F53" s="208">
        <v>3127</v>
      </c>
      <c r="G53" s="208">
        <v>3243</v>
      </c>
      <c r="H53" s="208">
        <v>3243</v>
      </c>
      <c r="I53" s="208">
        <v>3243</v>
      </c>
      <c r="J53" s="208">
        <v>3243</v>
      </c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</row>
    <row r="54" spans="1:41" x14ac:dyDescent="0.25">
      <c r="A54" s="25"/>
      <c r="B54" s="26"/>
      <c r="C54" s="27">
        <v>3237</v>
      </c>
      <c r="D54" s="30" t="s">
        <v>54</v>
      </c>
      <c r="E54" s="483"/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</row>
    <row r="55" spans="1:41" s="53" customFormat="1" ht="25.15" customHeight="1" x14ac:dyDescent="0.25">
      <c r="A55" s="685" t="s">
        <v>70</v>
      </c>
      <c r="B55" s="686"/>
      <c r="C55" s="687"/>
      <c r="D55" s="55" t="s">
        <v>71</v>
      </c>
      <c r="E55" s="484">
        <f t="shared" ref="E55:J55" si="27">E58</f>
        <v>8683.2199999999993</v>
      </c>
      <c r="F55" s="367">
        <f t="shared" si="27"/>
        <v>0</v>
      </c>
      <c r="G55" s="367">
        <f t="shared" ref="G55" si="28">G58</f>
        <v>0</v>
      </c>
      <c r="H55" s="367">
        <f t="shared" si="27"/>
        <v>0</v>
      </c>
      <c r="I55" s="367">
        <f t="shared" si="27"/>
        <v>0</v>
      </c>
      <c r="J55" s="367">
        <f t="shared" si="27"/>
        <v>0</v>
      </c>
      <c r="K55" s="212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</row>
    <row r="56" spans="1:41" s="98" customFormat="1" ht="18" hidden="1" x14ac:dyDescent="0.25">
      <c r="A56" s="31"/>
      <c r="B56" s="32"/>
      <c r="C56" s="33"/>
      <c r="D56" s="97"/>
      <c r="E56" s="485"/>
      <c r="F56" s="209"/>
      <c r="G56" s="210"/>
      <c r="H56" s="210"/>
      <c r="I56" s="210"/>
      <c r="J56" s="363"/>
      <c r="K56" s="212"/>
    </row>
    <row r="57" spans="1:41" s="98" customFormat="1" ht="17.45" customHeight="1" x14ac:dyDescent="0.25">
      <c r="A57" s="662" t="s">
        <v>180</v>
      </c>
      <c r="B57" s="663"/>
      <c r="C57" s="664"/>
      <c r="D57" s="572" t="s">
        <v>9</v>
      </c>
      <c r="E57" s="485"/>
      <c r="F57" s="120"/>
      <c r="G57" s="120"/>
      <c r="H57" s="120"/>
      <c r="I57" s="120"/>
      <c r="J57" s="210"/>
      <c r="K57" s="212"/>
    </row>
    <row r="58" spans="1:41" s="37" customFormat="1" x14ac:dyDescent="0.25">
      <c r="A58" s="707">
        <v>3</v>
      </c>
      <c r="B58" s="707"/>
      <c r="C58" s="708"/>
      <c r="D58" s="74" t="s">
        <v>13</v>
      </c>
      <c r="E58" s="486">
        <f t="shared" ref="E58:J60" si="29">E59</f>
        <v>8683.2199999999993</v>
      </c>
      <c r="F58" s="291">
        <f t="shared" si="29"/>
        <v>0</v>
      </c>
      <c r="G58" s="291">
        <f t="shared" si="29"/>
        <v>0</v>
      </c>
      <c r="H58" s="291">
        <f t="shared" si="29"/>
        <v>0</v>
      </c>
      <c r="I58" s="291">
        <f t="shared" si="29"/>
        <v>0</v>
      </c>
      <c r="J58" s="291">
        <f t="shared" si="29"/>
        <v>0</v>
      </c>
      <c r="K58" s="212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</row>
    <row r="59" spans="1:41" s="294" customFormat="1" x14ac:dyDescent="0.25">
      <c r="A59" s="709">
        <v>32</v>
      </c>
      <c r="B59" s="709"/>
      <c r="C59" s="710"/>
      <c r="D59" s="292" t="s">
        <v>25</v>
      </c>
      <c r="E59" s="487">
        <f t="shared" si="29"/>
        <v>8683.2199999999993</v>
      </c>
      <c r="F59" s="293">
        <f t="shared" si="29"/>
        <v>0</v>
      </c>
      <c r="G59" s="293">
        <f t="shared" si="29"/>
        <v>0</v>
      </c>
      <c r="H59" s="293">
        <f t="shared" si="29"/>
        <v>0</v>
      </c>
      <c r="I59" s="293">
        <f t="shared" si="29"/>
        <v>0</v>
      </c>
      <c r="J59" s="293">
        <f t="shared" si="29"/>
        <v>0</v>
      </c>
      <c r="K59" s="212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</row>
    <row r="60" spans="1:41" s="297" customFormat="1" x14ac:dyDescent="0.25">
      <c r="A60" s="711">
        <v>322</v>
      </c>
      <c r="B60" s="711"/>
      <c r="C60" s="712"/>
      <c r="D60" s="295" t="s">
        <v>43</v>
      </c>
      <c r="E60" s="488">
        <f t="shared" si="29"/>
        <v>8683.2199999999993</v>
      </c>
      <c r="F60" s="296">
        <f t="shared" si="29"/>
        <v>0</v>
      </c>
      <c r="G60" s="296"/>
      <c r="H60" s="296"/>
      <c r="I60" s="296">
        <f t="shared" si="29"/>
        <v>0</v>
      </c>
      <c r="J60" s="296">
        <f t="shared" si="29"/>
        <v>0</v>
      </c>
      <c r="K60" s="212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</row>
    <row r="61" spans="1:41" s="98" customFormat="1" x14ac:dyDescent="0.25">
      <c r="A61" s="705">
        <v>3223</v>
      </c>
      <c r="B61" s="705"/>
      <c r="C61" s="706"/>
      <c r="D61" s="97" t="s">
        <v>45</v>
      </c>
      <c r="E61" s="485">
        <v>8683.2199999999993</v>
      </c>
      <c r="F61" s="120">
        <v>0</v>
      </c>
      <c r="G61" s="120">
        <v>0</v>
      </c>
      <c r="H61" s="120">
        <v>0</v>
      </c>
      <c r="I61" s="120">
        <v>0</v>
      </c>
      <c r="J61" s="368">
        <v>0</v>
      </c>
      <c r="K61" s="212"/>
    </row>
    <row r="62" spans="1:41" s="67" customFormat="1" x14ac:dyDescent="0.25">
      <c r="A62" s="174" t="s">
        <v>72</v>
      </c>
      <c r="B62" s="175"/>
      <c r="C62" s="176"/>
      <c r="D62" s="177" t="s">
        <v>73</v>
      </c>
      <c r="E62" s="540">
        <f t="shared" ref="E62:J62" si="30">E67+E96+E125+E154+E183+E189+E195</f>
        <v>9012.2899999999991</v>
      </c>
      <c r="F62" s="540">
        <f t="shared" si="30"/>
        <v>8531</v>
      </c>
      <c r="G62" s="540">
        <f t="shared" si="30"/>
        <v>8531</v>
      </c>
      <c r="H62" s="540">
        <f t="shared" si="30"/>
        <v>15119</v>
      </c>
      <c r="I62" s="540">
        <f t="shared" si="30"/>
        <v>15119</v>
      </c>
      <c r="J62" s="540">
        <f t="shared" si="30"/>
        <v>15119</v>
      </c>
      <c r="K62" s="212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</row>
    <row r="63" spans="1:41" s="98" customFormat="1" ht="18" hidden="1" x14ac:dyDescent="0.25">
      <c r="A63" s="25"/>
      <c r="B63" s="99"/>
      <c r="C63" s="27"/>
      <c r="D63" s="100"/>
      <c r="E63" s="475"/>
      <c r="F63" s="209"/>
      <c r="G63" s="210"/>
      <c r="H63" s="210"/>
      <c r="I63" s="210"/>
      <c r="J63" s="363"/>
      <c r="K63" s="212"/>
    </row>
    <row r="64" spans="1:41" s="98" customFormat="1" ht="18" hidden="1" x14ac:dyDescent="0.25">
      <c r="A64" s="25"/>
      <c r="B64" s="99"/>
      <c r="C64" s="27"/>
      <c r="D64" s="100"/>
      <c r="E64" s="475"/>
      <c r="F64" s="209"/>
      <c r="G64" s="210"/>
      <c r="H64" s="210"/>
      <c r="I64" s="210"/>
      <c r="J64" s="363"/>
      <c r="K64" s="212"/>
    </row>
    <row r="65" spans="1:18" s="98" customFormat="1" ht="18" hidden="1" x14ac:dyDescent="0.25">
      <c r="A65" s="25"/>
      <c r="B65" s="99"/>
      <c r="C65" s="27"/>
      <c r="D65" s="100"/>
      <c r="E65" s="475"/>
      <c r="F65" s="209"/>
      <c r="G65" s="210"/>
      <c r="H65" s="210"/>
      <c r="I65" s="210"/>
      <c r="J65" s="363"/>
      <c r="K65" s="212"/>
    </row>
    <row r="66" spans="1:18" s="98" customFormat="1" ht="18" hidden="1" x14ac:dyDescent="0.25">
      <c r="A66" s="25"/>
      <c r="B66" s="101"/>
      <c r="C66" s="27"/>
      <c r="D66" s="102"/>
      <c r="E66" s="476"/>
      <c r="F66" s="209"/>
      <c r="G66" s="210"/>
      <c r="H66" s="210"/>
      <c r="I66" s="210"/>
      <c r="J66" s="363"/>
      <c r="K66" s="212"/>
    </row>
    <row r="67" spans="1:18" s="98" customFormat="1" ht="14.25" customHeight="1" x14ac:dyDescent="0.25">
      <c r="A67" s="178" t="s">
        <v>157</v>
      </c>
      <c r="B67" s="179"/>
      <c r="C67" s="180"/>
      <c r="D67" s="181" t="s">
        <v>156</v>
      </c>
      <c r="E67" s="489">
        <f>E69+E83</f>
        <v>5291.8</v>
      </c>
      <c r="F67" s="114">
        <f t="shared" ref="F67:J67" si="31">F69+F83</f>
        <v>0</v>
      </c>
      <c r="G67" s="114">
        <f t="shared" ref="G67" si="32">G69+G83</f>
        <v>0</v>
      </c>
      <c r="H67" s="114">
        <f t="shared" si="31"/>
        <v>0</v>
      </c>
      <c r="I67" s="114">
        <f t="shared" si="31"/>
        <v>0</v>
      </c>
      <c r="J67" s="114">
        <f t="shared" si="31"/>
        <v>0</v>
      </c>
      <c r="K67" s="212"/>
    </row>
    <row r="68" spans="1:18" s="98" customFormat="1" ht="17.25" customHeight="1" x14ac:dyDescent="0.25">
      <c r="A68" s="662" t="s">
        <v>180</v>
      </c>
      <c r="B68" s="663"/>
      <c r="C68" s="664"/>
      <c r="D68" s="572" t="s">
        <v>9</v>
      </c>
      <c r="E68" s="490"/>
      <c r="F68" s="369"/>
      <c r="G68" s="369"/>
      <c r="H68" s="369"/>
      <c r="I68" s="210"/>
      <c r="J68" s="366"/>
      <c r="K68" s="212"/>
    </row>
    <row r="69" spans="1:18" s="98" customFormat="1" ht="17.25" customHeight="1" x14ac:dyDescent="0.25">
      <c r="A69" s="68"/>
      <c r="B69" s="72">
        <v>3</v>
      </c>
      <c r="C69" s="73"/>
      <c r="D69" s="74" t="s">
        <v>13</v>
      </c>
      <c r="E69" s="491">
        <f t="shared" ref="E69:J69" si="33">E70+E78</f>
        <v>793.7700000000001</v>
      </c>
      <c r="F69" s="116">
        <f t="shared" si="33"/>
        <v>0</v>
      </c>
      <c r="G69" s="116">
        <f t="shared" ref="G69" si="34">G70+G78</f>
        <v>0</v>
      </c>
      <c r="H69" s="116">
        <f t="shared" si="33"/>
        <v>0</v>
      </c>
      <c r="I69" s="116">
        <f t="shared" si="33"/>
        <v>0</v>
      </c>
      <c r="J69" s="116">
        <f t="shared" si="33"/>
        <v>0</v>
      </c>
      <c r="K69" s="212"/>
    </row>
    <row r="70" spans="1:18" s="98" customFormat="1" ht="17.25" customHeight="1" x14ac:dyDescent="0.25">
      <c r="A70" s="40"/>
      <c r="B70" s="41">
        <v>31</v>
      </c>
      <c r="C70" s="50"/>
      <c r="D70" s="78" t="s">
        <v>14</v>
      </c>
      <c r="E70" s="492">
        <f>E71+E73+E75</f>
        <v>704.82</v>
      </c>
      <c r="F70" s="119">
        <f>F71+F73+F75</f>
        <v>0</v>
      </c>
      <c r="G70" s="119">
        <f t="shared" ref="G70" si="35">G71+G73+G75</f>
        <v>0</v>
      </c>
      <c r="H70" s="119">
        <f t="shared" ref="H70:J70" si="36">H71+H73+H75</f>
        <v>0</v>
      </c>
      <c r="I70" s="119">
        <f t="shared" si="36"/>
        <v>0</v>
      </c>
      <c r="J70" s="119">
        <f t="shared" si="36"/>
        <v>0</v>
      </c>
      <c r="K70" s="212"/>
    </row>
    <row r="71" spans="1:18" s="98" customFormat="1" ht="17.25" customHeight="1" x14ac:dyDescent="0.25">
      <c r="A71" s="79"/>
      <c r="B71" s="80">
        <v>311</v>
      </c>
      <c r="C71" s="83"/>
      <c r="D71" s="82" t="s">
        <v>101</v>
      </c>
      <c r="E71" s="118">
        <f t="shared" ref="E71:J71" si="37">E72</f>
        <v>566.37</v>
      </c>
      <c r="F71" s="112">
        <v>0</v>
      </c>
      <c r="G71" s="112">
        <f t="shared" si="37"/>
        <v>0</v>
      </c>
      <c r="H71" s="112">
        <f t="shared" si="37"/>
        <v>0</v>
      </c>
      <c r="I71" s="112">
        <f t="shared" si="37"/>
        <v>0</v>
      </c>
      <c r="J71" s="112">
        <f t="shared" si="37"/>
        <v>0</v>
      </c>
      <c r="K71" s="212"/>
    </row>
    <row r="72" spans="1:18" s="98" customFormat="1" ht="15" customHeight="1" x14ac:dyDescent="0.25">
      <c r="A72" s="653">
        <v>3111</v>
      </c>
      <c r="B72" s="654"/>
      <c r="C72" s="655"/>
      <c r="D72" s="30" t="s">
        <v>76</v>
      </c>
      <c r="E72" s="493">
        <v>566.37</v>
      </c>
      <c r="F72" s="208">
        <v>0</v>
      </c>
      <c r="G72" s="208">
        <v>0</v>
      </c>
      <c r="H72" s="208">
        <v>0</v>
      </c>
      <c r="I72" s="208">
        <v>0</v>
      </c>
      <c r="J72" s="148">
        <v>0</v>
      </c>
      <c r="K72" s="212"/>
    </row>
    <row r="73" spans="1:18" s="98" customFormat="1" ht="15" customHeight="1" x14ac:dyDescent="0.25">
      <c r="A73" s="79"/>
      <c r="B73" s="80">
        <v>312</v>
      </c>
      <c r="C73" s="83"/>
      <c r="D73" s="82" t="s">
        <v>77</v>
      </c>
      <c r="E73" s="118">
        <f t="shared" ref="E73:J73" si="38">E74</f>
        <v>45</v>
      </c>
      <c r="F73" s="112">
        <f t="shared" si="38"/>
        <v>0</v>
      </c>
      <c r="G73" s="112">
        <f t="shared" si="38"/>
        <v>0</v>
      </c>
      <c r="H73" s="112">
        <f t="shared" si="38"/>
        <v>0</v>
      </c>
      <c r="I73" s="112">
        <f t="shared" si="38"/>
        <v>0</v>
      </c>
      <c r="J73" s="112">
        <f t="shared" si="38"/>
        <v>0</v>
      </c>
      <c r="K73" s="212"/>
    </row>
    <row r="74" spans="1:18" s="57" customFormat="1" x14ac:dyDescent="0.25">
      <c r="A74" s="653">
        <v>3121</v>
      </c>
      <c r="B74" s="654"/>
      <c r="C74" s="655"/>
      <c r="D74" s="30" t="s">
        <v>77</v>
      </c>
      <c r="E74" s="483">
        <v>45</v>
      </c>
      <c r="F74" s="209">
        <v>0</v>
      </c>
      <c r="G74" s="209">
        <v>0</v>
      </c>
      <c r="H74" s="209">
        <v>0</v>
      </c>
      <c r="I74" s="209">
        <v>0</v>
      </c>
      <c r="J74" s="148">
        <v>0</v>
      </c>
      <c r="K74" s="212"/>
      <c r="L74" s="98"/>
      <c r="M74" s="98"/>
      <c r="N74" s="98"/>
      <c r="O74" s="98"/>
      <c r="P74" s="98"/>
      <c r="Q74" s="98"/>
      <c r="R74" s="98"/>
    </row>
    <row r="75" spans="1:18" s="66" customFormat="1" ht="30" customHeight="1" x14ac:dyDescent="0.25">
      <c r="A75" s="79"/>
      <c r="B75" s="80">
        <v>313</v>
      </c>
      <c r="C75" s="83"/>
      <c r="D75" s="82" t="s">
        <v>78</v>
      </c>
      <c r="E75" s="118">
        <f t="shared" ref="E75:J75" si="39">E76</f>
        <v>93.45</v>
      </c>
      <c r="F75" s="112">
        <f t="shared" si="39"/>
        <v>0</v>
      </c>
      <c r="G75" s="112">
        <f t="shared" si="39"/>
        <v>0</v>
      </c>
      <c r="H75" s="112">
        <f t="shared" si="39"/>
        <v>0</v>
      </c>
      <c r="I75" s="112">
        <f t="shared" si="39"/>
        <v>0</v>
      </c>
      <c r="J75" s="112">
        <f t="shared" si="39"/>
        <v>0</v>
      </c>
      <c r="K75" s="212"/>
      <c r="L75" s="98"/>
      <c r="M75" s="98"/>
      <c r="N75" s="98"/>
      <c r="O75" s="98"/>
      <c r="P75" s="98"/>
      <c r="Q75" s="98"/>
      <c r="R75" s="98"/>
    </row>
    <row r="76" spans="1:18" s="98" customFormat="1" ht="30" customHeight="1" x14ac:dyDescent="0.25">
      <c r="A76" s="653">
        <v>3132</v>
      </c>
      <c r="B76" s="654"/>
      <c r="C76" s="655"/>
      <c r="D76" s="30" t="s">
        <v>102</v>
      </c>
      <c r="E76" s="483">
        <v>93.45</v>
      </c>
      <c r="F76" s="209">
        <v>0</v>
      </c>
      <c r="G76" s="209">
        <v>0</v>
      </c>
      <c r="H76" s="209">
        <v>0</v>
      </c>
      <c r="I76" s="209">
        <v>0</v>
      </c>
      <c r="J76" s="148"/>
      <c r="K76" s="212"/>
    </row>
    <row r="77" spans="1:18" s="37" customFormat="1" x14ac:dyDescent="0.25">
      <c r="A77" s="653">
        <v>3133</v>
      </c>
      <c r="B77" s="654"/>
      <c r="C77" s="655"/>
      <c r="D77" s="30" t="s">
        <v>129</v>
      </c>
      <c r="E77" s="483">
        <v>0</v>
      </c>
      <c r="F77" s="209">
        <v>0</v>
      </c>
      <c r="G77" s="209">
        <v>0</v>
      </c>
      <c r="H77" s="209">
        <v>0</v>
      </c>
      <c r="I77" s="209">
        <v>0</v>
      </c>
      <c r="J77" s="148"/>
      <c r="K77" s="212"/>
      <c r="L77" s="98"/>
      <c r="M77" s="98"/>
      <c r="N77" s="98"/>
      <c r="O77" s="98"/>
      <c r="P77" s="98"/>
      <c r="Q77" s="98"/>
      <c r="R77" s="98"/>
    </row>
    <row r="78" spans="1:18" s="44" customFormat="1" ht="28.5" customHeight="1" x14ac:dyDescent="0.25">
      <c r="A78" s="40"/>
      <c r="B78" s="41">
        <v>32</v>
      </c>
      <c r="C78" s="50"/>
      <c r="D78" s="78" t="s">
        <v>25</v>
      </c>
      <c r="E78" s="492">
        <f>E79</f>
        <v>88.95</v>
      </c>
      <c r="F78" s="119">
        <f>F79</f>
        <v>0</v>
      </c>
      <c r="G78" s="119">
        <f t="shared" ref="G78:J78" si="40">G79</f>
        <v>0</v>
      </c>
      <c r="H78" s="119">
        <f t="shared" si="40"/>
        <v>0</v>
      </c>
      <c r="I78" s="119">
        <f t="shared" si="40"/>
        <v>0</v>
      </c>
      <c r="J78" s="119">
        <f t="shared" si="40"/>
        <v>0</v>
      </c>
      <c r="K78" s="212"/>
      <c r="L78" s="98"/>
      <c r="M78" s="98"/>
      <c r="N78" s="98"/>
      <c r="O78" s="98"/>
      <c r="P78" s="98"/>
      <c r="Q78" s="98"/>
      <c r="R78" s="98"/>
    </row>
    <row r="79" spans="1:18" s="76" customFormat="1" x14ac:dyDescent="0.25">
      <c r="A79" s="79"/>
      <c r="B79" s="80">
        <v>321</v>
      </c>
      <c r="C79" s="83"/>
      <c r="D79" s="82" t="s">
        <v>39</v>
      </c>
      <c r="E79" s="118">
        <f t="shared" ref="E79:J79" si="41">E80+E81</f>
        <v>88.95</v>
      </c>
      <c r="F79" s="112">
        <f t="shared" si="41"/>
        <v>0</v>
      </c>
      <c r="G79" s="112">
        <f t="shared" ref="G79" si="42">G80+G81</f>
        <v>0</v>
      </c>
      <c r="H79" s="112">
        <f t="shared" si="41"/>
        <v>0</v>
      </c>
      <c r="I79" s="112">
        <f t="shared" si="41"/>
        <v>0</v>
      </c>
      <c r="J79" s="112">
        <f t="shared" si="41"/>
        <v>0</v>
      </c>
      <c r="K79" s="212"/>
      <c r="L79" s="98"/>
      <c r="M79" s="98"/>
      <c r="N79" s="98"/>
      <c r="O79" s="98"/>
      <c r="P79" s="98"/>
      <c r="Q79" s="98"/>
      <c r="R79" s="98"/>
    </row>
    <row r="80" spans="1:18" ht="27.75" customHeight="1" x14ac:dyDescent="0.25">
      <c r="A80" s="653">
        <v>3211</v>
      </c>
      <c r="B80" s="654"/>
      <c r="C80" s="655"/>
      <c r="D80" s="103" t="s">
        <v>130</v>
      </c>
      <c r="E80" s="493">
        <v>3.98</v>
      </c>
      <c r="F80" s="209">
        <v>0</v>
      </c>
      <c r="G80" s="209">
        <v>0</v>
      </c>
      <c r="H80" s="209">
        <v>0</v>
      </c>
      <c r="I80" s="209">
        <v>0</v>
      </c>
      <c r="J80" s="156">
        <v>0</v>
      </c>
      <c r="L80" s="98"/>
      <c r="M80" s="98"/>
      <c r="N80" s="98"/>
      <c r="O80" s="98"/>
      <c r="P80" s="98"/>
      <c r="Q80" s="98"/>
      <c r="R80" s="98"/>
    </row>
    <row r="81" spans="1:18" s="57" customFormat="1" x14ac:dyDescent="0.25">
      <c r="A81" s="653">
        <v>3212</v>
      </c>
      <c r="B81" s="654"/>
      <c r="C81" s="655"/>
      <c r="D81" s="30" t="s">
        <v>127</v>
      </c>
      <c r="E81" s="494">
        <v>84.97</v>
      </c>
      <c r="F81" s="209">
        <v>0</v>
      </c>
      <c r="G81" s="209">
        <v>0</v>
      </c>
      <c r="H81" s="209">
        <v>0</v>
      </c>
      <c r="I81" s="209">
        <v>0</v>
      </c>
      <c r="J81" s="156">
        <v>0</v>
      </c>
      <c r="K81" s="212"/>
      <c r="L81" s="98"/>
      <c r="M81" s="98"/>
      <c r="N81" s="98"/>
      <c r="O81" s="98"/>
      <c r="P81" s="98"/>
      <c r="Q81" s="98"/>
      <c r="R81" s="98"/>
    </row>
    <row r="82" spans="1:18" s="76" customFormat="1" ht="18" customHeight="1" x14ac:dyDescent="0.25">
      <c r="A82" s="662" t="s">
        <v>191</v>
      </c>
      <c r="B82" s="663"/>
      <c r="C82" s="664"/>
      <c r="D82" s="572" t="s">
        <v>192</v>
      </c>
      <c r="E82" s="490"/>
      <c r="F82" s="370">
        <v>0</v>
      </c>
      <c r="G82" s="370"/>
      <c r="H82" s="370"/>
      <c r="I82" s="120"/>
      <c r="J82" s="366"/>
      <c r="K82" s="212"/>
      <c r="L82" s="98"/>
      <c r="M82" s="98"/>
      <c r="N82" s="98"/>
      <c r="O82" s="98"/>
      <c r="P82" s="98"/>
      <c r="Q82" s="98"/>
      <c r="R82" s="98"/>
    </row>
    <row r="83" spans="1:18" ht="17.25" customHeight="1" x14ac:dyDescent="0.25">
      <c r="A83" s="68"/>
      <c r="B83" s="72">
        <v>3</v>
      </c>
      <c r="C83" s="73"/>
      <c r="D83" s="74" t="s">
        <v>13</v>
      </c>
      <c r="E83" s="491">
        <f t="shared" ref="E83:J83" si="43">E84+E92</f>
        <v>4498.03</v>
      </c>
      <c r="F83" s="121">
        <f t="shared" si="43"/>
        <v>0</v>
      </c>
      <c r="G83" s="121">
        <f t="shared" ref="G83" si="44">G84+G92</f>
        <v>0</v>
      </c>
      <c r="H83" s="121">
        <f t="shared" si="43"/>
        <v>0</v>
      </c>
      <c r="I83" s="121">
        <f t="shared" si="43"/>
        <v>0</v>
      </c>
      <c r="J83" s="121">
        <f t="shared" si="43"/>
        <v>0</v>
      </c>
      <c r="L83" s="98"/>
      <c r="M83" s="98"/>
      <c r="N83" s="98"/>
      <c r="O83" s="98"/>
      <c r="P83" s="98"/>
      <c r="Q83" s="98"/>
      <c r="R83" s="98"/>
    </row>
    <row r="84" spans="1:18" s="66" customFormat="1" x14ac:dyDescent="0.25">
      <c r="A84" s="40"/>
      <c r="B84" s="41">
        <v>31</v>
      </c>
      <c r="C84" s="50"/>
      <c r="D84" s="78" t="s">
        <v>14</v>
      </c>
      <c r="E84" s="492">
        <f>E85+E87+E89</f>
        <v>3993.99</v>
      </c>
      <c r="F84" s="122">
        <f>F85+F87+F89</f>
        <v>0</v>
      </c>
      <c r="G84" s="122">
        <f t="shared" ref="G84" si="45">G85+G87+G89</f>
        <v>0</v>
      </c>
      <c r="H84" s="122">
        <f t="shared" ref="H84:J84" si="46">H85+H87+H89</f>
        <v>0</v>
      </c>
      <c r="I84" s="122">
        <f t="shared" si="46"/>
        <v>0</v>
      </c>
      <c r="J84" s="122">
        <f t="shared" si="46"/>
        <v>0</v>
      </c>
      <c r="K84" s="212"/>
      <c r="L84" s="98"/>
      <c r="M84" s="98"/>
      <c r="N84" s="98"/>
      <c r="O84" s="98"/>
      <c r="P84" s="98"/>
      <c r="Q84" s="98"/>
      <c r="R84" s="98"/>
    </row>
    <row r="85" spans="1:18" s="98" customFormat="1" x14ac:dyDescent="0.25">
      <c r="A85" s="79"/>
      <c r="B85" s="80">
        <v>311</v>
      </c>
      <c r="C85" s="83"/>
      <c r="D85" s="82" t="s">
        <v>101</v>
      </c>
      <c r="E85" s="118">
        <f t="shared" ref="E85:J85" si="47">E86</f>
        <v>3209.43</v>
      </c>
      <c r="F85" s="141">
        <f t="shared" si="47"/>
        <v>0</v>
      </c>
      <c r="G85" s="141">
        <f t="shared" si="47"/>
        <v>0</v>
      </c>
      <c r="H85" s="141">
        <f t="shared" si="47"/>
        <v>0</v>
      </c>
      <c r="I85" s="141">
        <f t="shared" si="47"/>
        <v>0</v>
      </c>
      <c r="J85" s="141">
        <f t="shared" si="47"/>
        <v>0</v>
      </c>
      <c r="K85" s="212"/>
    </row>
    <row r="86" spans="1:18" s="37" customFormat="1" x14ac:dyDescent="0.25">
      <c r="A86" s="653">
        <v>3111</v>
      </c>
      <c r="B86" s="654"/>
      <c r="C86" s="655"/>
      <c r="D86" s="30" t="s">
        <v>76</v>
      </c>
      <c r="E86" s="493">
        <v>3209.43</v>
      </c>
      <c r="F86" s="148"/>
      <c r="G86" s="148">
        <v>0</v>
      </c>
      <c r="H86" s="148">
        <v>0</v>
      </c>
      <c r="I86" s="148">
        <v>0</v>
      </c>
      <c r="J86" s="148">
        <v>0</v>
      </c>
      <c r="K86" s="212"/>
      <c r="L86" s="98"/>
      <c r="M86" s="98"/>
      <c r="N86" s="98"/>
      <c r="O86" s="98"/>
      <c r="P86" s="98"/>
      <c r="Q86" s="98"/>
      <c r="R86" s="98"/>
    </row>
    <row r="87" spans="1:18" s="44" customFormat="1" x14ac:dyDescent="0.25">
      <c r="A87" s="79"/>
      <c r="B87" s="80">
        <v>312</v>
      </c>
      <c r="C87" s="83"/>
      <c r="D87" s="82" t="s">
        <v>77</v>
      </c>
      <c r="E87" s="118">
        <f t="shared" ref="E87:J87" si="48">E88</f>
        <v>255</v>
      </c>
      <c r="F87" s="141">
        <f t="shared" si="48"/>
        <v>0</v>
      </c>
      <c r="G87" s="141">
        <f t="shared" si="48"/>
        <v>0</v>
      </c>
      <c r="H87" s="141">
        <f t="shared" si="48"/>
        <v>0</v>
      </c>
      <c r="I87" s="141">
        <f t="shared" si="48"/>
        <v>0</v>
      </c>
      <c r="J87" s="141">
        <f t="shared" si="48"/>
        <v>0</v>
      </c>
      <c r="K87" s="212"/>
      <c r="L87" s="98"/>
      <c r="M87" s="98"/>
      <c r="N87" s="98"/>
      <c r="O87" s="98"/>
      <c r="P87" s="98"/>
      <c r="Q87" s="98"/>
      <c r="R87" s="98"/>
    </row>
    <row r="88" spans="1:18" s="76" customFormat="1" x14ac:dyDescent="0.25">
      <c r="A88" s="653">
        <v>3121</v>
      </c>
      <c r="B88" s="654"/>
      <c r="C88" s="655"/>
      <c r="D88" s="30" t="s">
        <v>77</v>
      </c>
      <c r="E88" s="483">
        <v>255</v>
      </c>
      <c r="F88" s="120"/>
      <c r="G88" s="120">
        <v>0</v>
      </c>
      <c r="H88" s="120">
        <v>0</v>
      </c>
      <c r="I88" s="120">
        <v>0</v>
      </c>
      <c r="J88" s="148">
        <v>0</v>
      </c>
      <c r="K88" s="212"/>
      <c r="L88" s="98"/>
      <c r="M88" s="98"/>
      <c r="N88" s="98"/>
      <c r="O88" s="98"/>
      <c r="P88" s="98"/>
      <c r="Q88" s="98"/>
      <c r="R88" s="98"/>
    </row>
    <row r="89" spans="1:18" ht="15.75" customHeight="1" x14ac:dyDescent="0.25">
      <c r="A89" s="79"/>
      <c r="B89" s="80">
        <v>313</v>
      </c>
      <c r="C89" s="83"/>
      <c r="D89" s="82" t="s">
        <v>78</v>
      </c>
      <c r="E89" s="118">
        <f t="shared" ref="E89:J89" si="49">E90</f>
        <v>529.55999999999995</v>
      </c>
      <c r="F89" s="141">
        <f t="shared" si="49"/>
        <v>0</v>
      </c>
      <c r="G89" s="141">
        <f t="shared" si="49"/>
        <v>0</v>
      </c>
      <c r="H89" s="141">
        <f t="shared" si="49"/>
        <v>0</v>
      </c>
      <c r="I89" s="141">
        <f t="shared" si="49"/>
        <v>0</v>
      </c>
      <c r="J89" s="141">
        <f t="shared" si="49"/>
        <v>0</v>
      </c>
      <c r="L89" s="98"/>
      <c r="M89" s="98"/>
      <c r="N89" s="98"/>
      <c r="O89" s="98"/>
      <c r="P89" s="98"/>
      <c r="Q89" s="98"/>
      <c r="R89" s="98"/>
    </row>
    <row r="90" spans="1:18" s="57" customFormat="1" ht="29.25" customHeight="1" x14ac:dyDescent="0.25">
      <c r="A90" s="653">
        <v>3132</v>
      </c>
      <c r="B90" s="654"/>
      <c r="C90" s="655"/>
      <c r="D90" s="30" t="s">
        <v>102</v>
      </c>
      <c r="E90" s="483">
        <v>529.55999999999995</v>
      </c>
      <c r="F90" s="120">
        <v>0</v>
      </c>
      <c r="G90" s="120">
        <v>0</v>
      </c>
      <c r="H90" s="120">
        <v>0</v>
      </c>
      <c r="I90" s="120">
        <v>0</v>
      </c>
      <c r="J90" s="148">
        <v>0</v>
      </c>
      <c r="K90" s="212"/>
      <c r="L90" s="98"/>
      <c r="M90" s="98"/>
      <c r="N90" s="98"/>
      <c r="O90" s="98"/>
      <c r="P90" s="98"/>
      <c r="Q90" s="98"/>
      <c r="R90" s="98"/>
    </row>
    <row r="91" spans="1:18" s="66" customFormat="1" x14ac:dyDescent="0.25">
      <c r="A91" s="653">
        <v>3133</v>
      </c>
      <c r="B91" s="654"/>
      <c r="C91" s="655"/>
      <c r="D91" s="30" t="s">
        <v>129</v>
      </c>
      <c r="E91" s="483">
        <v>0</v>
      </c>
      <c r="F91" s="120">
        <v>0</v>
      </c>
      <c r="G91" s="120"/>
      <c r="H91" s="120"/>
      <c r="I91" s="120">
        <v>0</v>
      </c>
      <c r="J91" s="148">
        <v>0</v>
      </c>
      <c r="K91" s="212"/>
      <c r="L91" s="98"/>
      <c r="M91" s="98"/>
      <c r="N91" s="98"/>
      <c r="O91" s="98"/>
      <c r="P91" s="98"/>
      <c r="Q91" s="98"/>
      <c r="R91" s="98"/>
    </row>
    <row r="92" spans="1:18" s="98" customFormat="1" x14ac:dyDescent="0.25">
      <c r="A92" s="40"/>
      <c r="B92" s="41">
        <v>32</v>
      </c>
      <c r="C92" s="50"/>
      <c r="D92" s="78" t="s">
        <v>25</v>
      </c>
      <c r="E92" s="492">
        <f>E93</f>
        <v>504.04</v>
      </c>
      <c r="F92" s="122">
        <f>F93</f>
        <v>0</v>
      </c>
      <c r="G92" s="122">
        <f t="shared" ref="G92:J92" si="50">G93</f>
        <v>0</v>
      </c>
      <c r="H92" s="122">
        <f t="shared" si="50"/>
        <v>0</v>
      </c>
      <c r="I92" s="122">
        <f t="shared" si="50"/>
        <v>0</v>
      </c>
      <c r="J92" s="122">
        <f t="shared" si="50"/>
        <v>0</v>
      </c>
      <c r="K92" s="212"/>
    </row>
    <row r="93" spans="1:18" s="37" customFormat="1" x14ac:dyDescent="0.25">
      <c r="A93" s="79"/>
      <c r="B93" s="80">
        <v>321</v>
      </c>
      <c r="C93" s="83"/>
      <c r="D93" s="82" t="s">
        <v>39</v>
      </c>
      <c r="E93" s="118">
        <f t="shared" ref="E93:J93" si="51">E94+E95</f>
        <v>504.04</v>
      </c>
      <c r="F93" s="141">
        <f t="shared" si="51"/>
        <v>0</v>
      </c>
      <c r="G93" s="141">
        <f t="shared" ref="G93" si="52">G94+G95</f>
        <v>0</v>
      </c>
      <c r="H93" s="141">
        <f t="shared" si="51"/>
        <v>0</v>
      </c>
      <c r="I93" s="141">
        <f t="shared" si="51"/>
        <v>0</v>
      </c>
      <c r="J93" s="141">
        <f t="shared" si="51"/>
        <v>0</v>
      </c>
      <c r="K93" s="212"/>
      <c r="L93" s="98"/>
      <c r="M93" s="98"/>
      <c r="N93" s="98"/>
      <c r="O93" s="98"/>
      <c r="P93" s="98"/>
      <c r="Q93" s="98"/>
      <c r="R93" s="98"/>
    </row>
    <row r="94" spans="1:18" s="44" customFormat="1" x14ac:dyDescent="0.25">
      <c r="A94" s="653">
        <v>3211</v>
      </c>
      <c r="B94" s="654"/>
      <c r="C94" s="655"/>
      <c r="D94" s="103" t="s">
        <v>130</v>
      </c>
      <c r="E94" s="493">
        <v>22.57</v>
      </c>
      <c r="F94" s="120">
        <v>0</v>
      </c>
      <c r="G94" s="120">
        <v>0</v>
      </c>
      <c r="H94" s="120">
        <v>0</v>
      </c>
      <c r="I94" s="120">
        <v>0</v>
      </c>
      <c r="J94" s="156">
        <v>0</v>
      </c>
      <c r="K94" s="212"/>
      <c r="L94" s="98"/>
      <c r="M94" s="98"/>
      <c r="N94" s="98"/>
      <c r="O94" s="98"/>
      <c r="P94" s="98"/>
      <c r="Q94" s="98"/>
      <c r="R94" s="98"/>
    </row>
    <row r="95" spans="1:18" s="76" customFormat="1" x14ac:dyDescent="0.25">
      <c r="A95" s="653">
        <v>3212</v>
      </c>
      <c r="B95" s="654"/>
      <c r="C95" s="655"/>
      <c r="D95" s="30" t="s">
        <v>127</v>
      </c>
      <c r="E95" s="494">
        <v>481.47</v>
      </c>
      <c r="F95" s="120">
        <v>0</v>
      </c>
      <c r="G95" s="120">
        <v>0</v>
      </c>
      <c r="H95" s="120">
        <v>0</v>
      </c>
      <c r="I95" s="120">
        <v>0</v>
      </c>
      <c r="J95" s="156">
        <v>0</v>
      </c>
      <c r="K95" s="212"/>
      <c r="L95" s="98"/>
      <c r="M95" s="98"/>
      <c r="N95" s="98"/>
      <c r="O95" s="98"/>
      <c r="P95" s="98"/>
      <c r="Q95" s="98"/>
      <c r="R95" s="98"/>
    </row>
    <row r="96" spans="1:18" x14ac:dyDescent="0.25">
      <c r="A96" s="178" t="s">
        <v>158</v>
      </c>
      <c r="B96" s="179"/>
      <c r="C96" s="180"/>
      <c r="D96" s="181" t="s">
        <v>159</v>
      </c>
      <c r="E96" s="489">
        <f>E98+E112</f>
        <v>3094.6100000000006</v>
      </c>
      <c r="F96" s="354">
        <f>F98+F112</f>
        <v>4475.4000000000005</v>
      </c>
      <c r="G96" s="354">
        <f t="shared" ref="G96" si="53">G98+G112</f>
        <v>4475.4000000000005</v>
      </c>
      <c r="H96" s="354">
        <f t="shared" ref="H96:J96" si="54">H98+H112</f>
        <v>0</v>
      </c>
      <c r="I96" s="354">
        <f t="shared" si="54"/>
        <v>0</v>
      </c>
      <c r="J96" s="354">
        <f t="shared" si="54"/>
        <v>0</v>
      </c>
      <c r="L96" s="98"/>
      <c r="M96" s="98"/>
      <c r="N96" s="98"/>
      <c r="O96" s="98"/>
      <c r="P96" s="98"/>
      <c r="Q96" s="98"/>
      <c r="R96" s="98"/>
    </row>
    <row r="97" spans="1:18" ht="15" customHeight="1" x14ac:dyDescent="0.25">
      <c r="A97" s="662" t="s">
        <v>180</v>
      </c>
      <c r="B97" s="663"/>
      <c r="C97" s="664"/>
      <c r="D97" s="572" t="s">
        <v>9</v>
      </c>
      <c r="E97" s="490"/>
      <c r="F97" s="120"/>
      <c r="G97" s="120"/>
      <c r="H97" s="120"/>
      <c r="I97" s="120"/>
      <c r="J97" s="156"/>
      <c r="L97" s="98"/>
      <c r="M97" s="98"/>
      <c r="N97" s="98"/>
      <c r="O97" s="98"/>
      <c r="P97" s="98"/>
      <c r="Q97" s="98"/>
      <c r="R97" s="98"/>
    </row>
    <row r="98" spans="1:18" ht="15" customHeight="1" x14ac:dyDescent="0.25">
      <c r="A98" s="68"/>
      <c r="B98" s="72">
        <v>3</v>
      </c>
      <c r="C98" s="73"/>
      <c r="D98" s="74" t="s">
        <v>13</v>
      </c>
      <c r="E98" s="491">
        <f t="shared" ref="E98:J98" si="55">E99+E107</f>
        <v>468.75</v>
      </c>
      <c r="F98" s="121">
        <f t="shared" si="55"/>
        <v>671.32</v>
      </c>
      <c r="G98" s="121">
        <f t="shared" ref="G98" si="56">G99+G107</f>
        <v>671.32</v>
      </c>
      <c r="H98" s="121">
        <f t="shared" si="55"/>
        <v>0</v>
      </c>
      <c r="I98" s="121">
        <f t="shared" si="55"/>
        <v>0</v>
      </c>
      <c r="J98" s="121">
        <f t="shared" si="55"/>
        <v>0</v>
      </c>
      <c r="L98" s="98"/>
      <c r="M98" s="98"/>
      <c r="N98" s="98"/>
      <c r="O98" s="98"/>
      <c r="P98" s="98"/>
      <c r="Q98" s="98"/>
      <c r="R98" s="98"/>
    </row>
    <row r="99" spans="1:18" s="76" customFormat="1" x14ac:dyDescent="0.25">
      <c r="A99" s="40"/>
      <c r="B99" s="41">
        <v>31</v>
      </c>
      <c r="C99" s="50"/>
      <c r="D99" s="78" t="s">
        <v>14</v>
      </c>
      <c r="E99" s="492">
        <f t="shared" ref="E99:J99" si="57">E100+E102+E104</f>
        <v>421.19</v>
      </c>
      <c r="F99" s="122">
        <f t="shared" si="57"/>
        <v>591.58000000000004</v>
      </c>
      <c r="G99" s="122">
        <f t="shared" ref="G99" si="58">G100+G102+G104</f>
        <v>591.58000000000004</v>
      </c>
      <c r="H99" s="122">
        <f t="shared" si="57"/>
        <v>0</v>
      </c>
      <c r="I99" s="122">
        <f t="shared" si="57"/>
        <v>0</v>
      </c>
      <c r="J99" s="122">
        <f t="shared" si="57"/>
        <v>0</v>
      </c>
      <c r="K99" s="212"/>
      <c r="L99" s="98"/>
      <c r="M99" s="98"/>
      <c r="N99" s="98"/>
      <c r="O99" s="98"/>
      <c r="P99" s="98"/>
      <c r="Q99" s="98"/>
      <c r="R99" s="98"/>
    </row>
    <row r="100" spans="1:18" x14ac:dyDescent="0.25">
      <c r="A100" s="79"/>
      <c r="B100" s="80">
        <v>311</v>
      </c>
      <c r="C100" s="83"/>
      <c r="D100" s="82" t="s">
        <v>101</v>
      </c>
      <c r="E100" s="118">
        <f t="shared" ref="E100:J100" si="59">E101</f>
        <v>297.86</v>
      </c>
      <c r="F100" s="141">
        <f t="shared" si="59"/>
        <v>507.8</v>
      </c>
      <c r="G100" s="141">
        <f t="shared" si="59"/>
        <v>507.8</v>
      </c>
      <c r="H100" s="141">
        <f t="shared" si="59"/>
        <v>0</v>
      </c>
      <c r="I100" s="141">
        <f t="shared" si="59"/>
        <v>0</v>
      </c>
      <c r="J100" s="141">
        <f t="shared" si="59"/>
        <v>0</v>
      </c>
      <c r="L100" s="98"/>
      <c r="M100" s="98"/>
      <c r="N100" s="98"/>
      <c r="O100" s="98"/>
      <c r="P100" s="98"/>
      <c r="Q100" s="98"/>
      <c r="R100" s="98"/>
    </row>
    <row r="101" spans="1:18" x14ac:dyDescent="0.25">
      <c r="A101" s="653">
        <v>3111</v>
      </c>
      <c r="B101" s="654"/>
      <c r="C101" s="655"/>
      <c r="D101" s="30" t="s">
        <v>76</v>
      </c>
      <c r="E101" s="483">
        <v>297.86</v>
      </c>
      <c r="F101" s="120">
        <v>507.8</v>
      </c>
      <c r="G101" s="120">
        <v>507.8</v>
      </c>
      <c r="H101" s="120">
        <v>0</v>
      </c>
      <c r="I101" s="120">
        <v>0</v>
      </c>
      <c r="J101" s="156">
        <v>0</v>
      </c>
      <c r="L101" s="98"/>
      <c r="M101" s="98"/>
      <c r="N101" s="98"/>
      <c r="O101" s="98"/>
      <c r="P101" s="98"/>
      <c r="Q101" s="98"/>
      <c r="R101" s="98"/>
    </row>
    <row r="102" spans="1:18" x14ac:dyDescent="0.25">
      <c r="A102" s="79"/>
      <c r="B102" s="80">
        <v>312</v>
      </c>
      <c r="C102" s="83"/>
      <c r="D102" s="82" t="s">
        <v>77</v>
      </c>
      <c r="E102" s="118">
        <f t="shared" ref="E102:J102" si="60">E103</f>
        <v>75</v>
      </c>
      <c r="F102" s="112">
        <f t="shared" si="60"/>
        <v>0</v>
      </c>
      <c r="G102" s="112">
        <f t="shared" si="60"/>
        <v>0</v>
      </c>
      <c r="H102" s="112">
        <f t="shared" si="60"/>
        <v>0</v>
      </c>
      <c r="I102" s="112">
        <f t="shared" si="60"/>
        <v>0</v>
      </c>
      <c r="J102" s="112">
        <f t="shared" si="60"/>
        <v>0</v>
      </c>
      <c r="L102" s="98"/>
      <c r="M102" s="98"/>
      <c r="N102" s="98"/>
      <c r="O102" s="98"/>
      <c r="P102" s="98"/>
      <c r="Q102" s="98"/>
      <c r="R102" s="98"/>
    </row>
    <row r="103" spans="1:18" x14ac:dyDescent="0.25">
      <c r="A103" s="653">
        <v>3121</v>
      </c>
      <c r="B103" s="654"/>
      <c r="C103" s="655"/>
      <c r="D103" s="30" t="s">
        <v>77</v>
      </c>
      <c r="E103" s="483">
        <v>75</v>
      </c>
      <c r="F103" s="209">
        <v>0</v>
      </c>
      <c r="G103" s="209">
        <v>0</v>
      </c>
      <c r="H103" s="209">
        <v>0</v>
      </c>
      <c r="I103" s="209">
        <v>0</v>
      </c>
      <c r="J103" s="156">
        <v>0</v>
      </c>
      <c r="L103" s="98"/>
      <c r="M103" s="98"/>
      <c r="N103" s="98"/>
      <c r="O103" s="98"/>
      <c r="P103" s="98"/>
      <c r="Q103" s="98"/>
      <c r="R103" s="98"/>
    </row>
    <row r="104" spans="1:18" x14ac:dyDescent="0.25">
      <c r="A104" s="79"/>
      <c r="B104" s="80">
        <v>313</v>
      </c>
      <c r="C104" s="83"/>
      <c r="D104" s="82" t="s">
        <v>78</v>
      </c>
      <c r="E104" s="118">
        <f t="shared" ref="E104:J104" si="61">E105</f>
        <v>48.33</v>
      </c>
      <c r="F104" s="112">
        <f t="shared" si="61"/>
        <v>83.78</v>
      </c>
      <c r="G104" s="112">
        <f t="shared" si="61"/>
        <v>83.78</v>
      </c>
      <c r="H104" s="112">
        <f t="shared" si="61"/>
        <v>0</v>
      </c>
      <c r="I104" s="112">
        <f t="shared" si="61"/>
        <v>0</v>
      </c>
      <c r="J104" s="112">
        <f t="shared" si="61"/>
        <v>0</v>
      </c>
      <c r="L104" s="98"/>
      <c r="M104" s="98"/>
      <c r="N104" s="98"/>
      <c r="O104" s="98"/>
      <c r="P104" s="98"/>
      <c r="Q104" s="98"/>
      <c r="R104" s="98"/>
    </row>
    <row r="105" spans="1:18" ht="19.5" customHeight="1" x14ac:dyDescent="0.25">
      <c r="A105" s="653">
        <v>3132</v>
      </c>
      <c r="B105" s="654"/>
      <c r="C105" s="655"/>
      <c r="D105" s="30" t="s">
        <v>102</v>
      </c>
      <c r="E105" s="483">
        <v>48.33</v>
      </c>
      <c r="F105" s="196">
        <v>83.78</v>
      </c>
      <c r="G105" s="196">
        <v>83.78</v>
      </c>
      <c r="H105" s="196">
        <v>0</v>
      </c>
      <c r="I105" s="196">
        <v>0</v>
      </c>
      <c r="J105" s="156">
        <v>0</v>
      </c>
      <c r="L105" s="98"/>
      <c r="M105" s="98"/>
      <c r="N105" s="98"/>
      <c r="O105" s="98"/>
      <c r="P105" s="98"/>
      <c r="Q105" s="98"/>
      <c r="R105" s="98"/>
    </row>
    <row r="106" spans="1:18" s="76" customFormat="1" x14ac:dyDescent="0.25">
      <c r="A106" s="653">
        <v>3133</v>
      </c>
      <c r="B106" s="654"/>
      <c r="C106" s="655"/>
      <c r="D106" s="30" t="s">
        <v>129</v>
      </c>
      <c r="E106" s="483">
        <v>0</v>
      </c>
      <c r="F106" s="209">
        <v>0</v>
      </c>
      <c r="G106" s="209">
        <v>0</v>
      </c>
      <c r="H106" s="209">
        <v>0</v>
      </c>
      <c r="I106" s="209">
        <v>0</v>
      </c>
      <c r="J106" s="156">
        <v>0</v>
      </c>
      <c r="K106" s="212"/>
      <c r="L106" s="98"/>
      <c r="M106" s="98"/>
      <c r="N106" s="98"/>
      <c r="O106" s="98"/>
      <c r="P106" s="98"/>
      <c r="Q106" s="98"/>
      <c r="R106" s="98"/>
    </row>
    <row r="107" spans="1:18" x14ac:dyDescent="0.25">
      <c r="A107" s="40"/>
      <c r="B107" s="41">
        <v>32</v>
      </c>
      <c r="C107" s="50"/>
      <c r="D107" s="78" t="s">
        <v>25</v>
      </c>
      <c r="E107" s="492">
        <f t="shared" ref="E107:I107" si="62">E108</f>
        <v>47.56</v>
      </c>
      <c r="F107" s="119">
        <f t="shared" si="62"/>
        <v>79.740000000000009</v>
      </c>
      <c r="G107" s="119">
        <f t="shared" si="62"/>
        <v>79.740000000000009</v>
      </c>
      <c r="H107" s="119">
        <f t="shared" si="62"/>
        <v>0</v>
      </c>
      <c r="I107" s="119">
        <f t="shared" si="62"/>
        <v>0</v>
      </c>
      <c r="J107" s="119">
        <f>J108</f>
        <v>0</v>
      </c>
      <c r="L107" s="98"/>
      <c r="M107" s="98"/>
      <c r="N107" s="98"/>
      <c r="O107" s="98"/>
      <c r="P107" s="98"/>
      <c r="Q107" s="98"/>
      <c r="R107" s="98"/>
    </row>
    <row r="108" spans="1:18" ht="19.5" customHeight="1" x14ac:dyDescent="0.25">
      <c r="A108" s="79"/>
      <c r="B108" s="80">
        <v>321</v>
      </c>
      <c r="C108" s="83"/>
      <c r="D108" s="82" t="s">
        <v>39</v>
      </c>
      <c r="E108" s="118">
        <f t="shared" ref="E108:J108" si="63">E109+E110</f>
        <v>47.56</v>
      </c>
      <c r="F108" s="112">
        <f t="shared" si="63"/>
        <v>79.740000000000009</v>
      </c>
      <c r="G108" s="112">
        <f t="shared" ref="G108" si="64">G109+G110</f>
        <v>79.740000000000009</v>
      </c>
      <c r="H108" s="112">
        <f t="shared" si="63"/>
        <v>0</v>
      </c>
      <c r="I108" s="112">
        <f t="shared" si="63"/>
        <v>0</v>
      </c>
      <c r="J108" s="112">
        <f t="shared" si="63"/>
        <v>0</v>
      </c>
      <c r="L108" s="98"/>
      <c r="M108" s="98"/>
      <c r="N108" s="98"/>
      <c r="O108" s="98"/>
      <c r="P108" s="98"/>
      <c r="Q108" s="98"/>
      <c r="R108" s="98"/>
    </row>
    <row r="109" spans="1:18" x14ac:dyDescent="0.25">
      <c r="A109" s="653">
        <v>3211</v>
      </c>
      <c r="B109" s="654"/>
      <c r="C109" s="655"/>
      <c r="D109" s="103" t="s">
        <v>130</v>
      </c>
      <c r="E109" s="494">
        <v>0</v>
      </c>
      <c r="F109" s="120">
        <v>3.98</v>
      </c>
      <c r="G109" s="209">
        <v>3.98</v>
      </c>
      <c r="H109" s="209">
        <v>0</v>
      </c>
      <c r="I109" s="209">
        <v>0</v>
      </c>
      <c r="J109" s="156">
        <v>0</v>
      </c>
      <c r="L109" s="98"/>
      <c r="M109" s="98"/>
      <c r="N109" s="98"/>
      <c r="O109" s="98"/>
      <c r="P109" s="98"/>
      <c r="Q109" s="98"/>
      <c r="R109" s="98"/>
    </row>
    <row r="110" spans="1:18" x14ac:dyDescent="0.25">
      <c r="A110" s="653">
        <v>3212</v>
      </c>
      <c r="B110" s="654"/>
      <c r="C110" s="655"/>
      <c r="D110" s="30" t="s">
        <v>127</v>
      </c>
      <c r="E110" s="483">
        <v>47.56</v>
      </c>
      <c r="F110" s="120">
        <v>75.760000000000005</v>
      </c>
      <c r="G110" s="209">
        <v>75.760000000000005</v>
      </c>
      <c r="H110" s="209">
        <v>0</v>
      </c>
      <c r="I110" s="209">
        <v>0</v>
      </c>
      <c r="J110" s="156">
        <v>0</v>
      </c>
      <c r="L110" s="98"/>
      <c r="M110" s="98"/>
      <c r="N110" s="98"/>
      <c r="O110" s="98"/>
      <c r="P110" s="98"/>
      <c r="Q110" s="98"/>
      <c r="R110" s="98"/>
    </row>
    <row r="111" spans="1:18" ht="18" customHeight="1" x14ac:dyDescent="0.25">
      <c r="A111" s="662" t="s">
        <v>191</v>
      </c>
      <c r="B111" s="663"/>
      <c r="C111" s="664"/>
      <c r="D111" s="572" t="s">
        <v>192</v>
      </c>
      <c r="E111" s="490"/>
      <c r="F111" s="370"/>
      <c r="G111" s="470"/>
      <c r="H111" s="470"/>
      <c r="I111" s="209"/>
      <c r="J111" s="366"/>
      <c r="L111" s="98"/>
      <c r="M111" s="98"/>
      <c r="N111" s="98"/>
      <c r="O111" s="98"/>
      <c r="P111" s="98"/>
      <c r="Q111" s="98"/>
      <c r="R111" s="98"/>
    </row>
    <row r="112" spans="1:18" x14ac:dyDescent="0.25">
      <c r="A112" s="68"/>
      <c r="B112" s="72">
        <v>3</v>
      </c>
      <c r="C112" s="73"/>
      <c r="D112" s="74" t="s">
        <v>13</v>
      </c>
      <c r="E112" s="491">
        <f t="shared" ref="E112:J112" si="65">E113+E121</f>
        <v>2625.8600000000006</v>
      </c>
      <c r="F112" s="116">
        <f t="shared" si="65"/>
        <v>3804.0800000000004</v>
      </c>
      <c r="G112" s="116">
        <f t="shared" ref="G112" si="66">G113+G121</f>
        <v>3804.0800000000004</v>
      </c>
      <c r="H112" s="116">
        <f t="shared" si="65"/>
        <v>0</v>
      </c>
      <c r="I112" s="116">
        <f t="shared" si="65"/>
        <v>0</v>
      </c>
      <c r="J112" s="116">
        <f t="shared" si="65"/>
        <v>0</v>
      </c>
      <c r="L112" s="98"/>
      <c r="M112" s="98"/>
      <c r="N112" s="98"/>
      <c r="O112" s="98"/>
      <c r="P112" s="98"/>
      <c r="Q112" s="98"/>
      <c r="R112" s="98"/>
    </row>
    <row r="113" spans="1:18" x14ac:dyDescent="0.25">
      <c r="A113" s="40"/>
      <c r="B113" s="41">
        <v>31</v>
      </c>
      <c r="C113" s="50"/>
      <c r="D113" s="78" t="s">
        <v>14</v>
      </c>
      <c r="E113" s="492">
        <f>E114+E116+E118</f>
        <v>2358.3700000000003</v>
      </c>
      <c r="F113" s="119">
        <f>F114+F116+F118</f>
        <v>3352.1800000000003</v>
      </c>
      <c r="G113" s="119">
        <f t="shared" ref="G113" si="67">G114+G116+G118</f>
        <v>3352.1800000000003</v>
      </c>
      <c r="H113" s="119">
        <f t="shared" ref="H113:J113" si="68">H114+H116+H118</f>
        <v>0</v>
      </c>
      <c r="I113" s="119">
        <f t="shared" si="68"/>
        <v>0</v>
      </c>
      <c r="J113" s="119">
        <f t="shared" si="68"/>
        <v>0</v>
      </c>
      <c r="L113" s="98"/>
      <c r="M113" s="98"/>
      <c r="N113" s="98"/>
      <c r="O113" s="98"/>
      <c r="P113" s="98"/>
      <c r="Q113" s="98"/>
      <c r="R113" s="98"/>
    </row>
    <row r="114" spans="1:18" x14ac:dyDescent="0.25">
      <c r="A114" s="79"/>
      <c r="B114" s="80">
        <v>311</v>
      </c>
      <c r="C114" s="83"/>
      <c r="D114" s="82" t="s">
        <v>101</v>
      </c>
      <c r="E114" s="118">
        <f t="shared" ref="E114:J114" si="69">E115</f>
        <v>1659.55</v>
      </c>
      <c r="F114" s="112">
        <f t="shared" si="69"/>
        <v>2877.4</v>
      </c>
      <c r="G114" s="112">
        <f t="shared" si="69"/>
        <v>2877.4</v>
      </c>
      <c r="H114" s="112">
        <f t="shared" si="69"/>
        <v>0</v>
      </c>
      <c r="I114" s="112">
        <f t="shared" si="69"/>
        <v>0</v>
      </c>
      <c r="J114" s="112">
        <f t="shared" si="69"/>
        <v>0</v>
      </c>
      <c r="L114" s="98"/>
      <c r="M114" s="98"/>
      <c r="N114" s="98"/>
      <c r="O114" s="98"/>
      <c r="P114" s="98"/>
      <c r="Q114" s="98"/>
      <c r="R114" s="98"/>
    </row>
    <row r="115" spans="1:18" x14ac:dyDescent="0.25">
      <c r="A115" s="653">
        <v>3111</v>
      </c>
      <c r="B115" s="654"/>
      <c r="C115" s="655"/>
      <c r="D115" s="30" t="s">
        <v>76</v>
      </c>
      <c r="E115" s="493">
        <v>1659.55</v>
      </c>
      <c r="F115" s="208">
        <v>2877.4</v>
      </c>
      <c r="G115" s="208">
        <v>2877.4</v>
      </c>
      <c r="H115" s="208">
        <v>0</v>
      </c>
      <c r="I115" s="208">
        <v>0</v>
      </c>
      <c r="J115" s="148">
        <v>0</v>
      </c>
      <c r="L115" s="98"/>
      <c r="M115" s="98"/>
      <c r="N115" s="98"/>
      <c r="O115" s="98"/>
      <c r="P115" s="98"/>
      <c r="Q115" s="98"/>
      <c r="R115" s="98"/>
    </row>
    <row r="116" spans="1:18" s="76" customFormat="1" x14ac:dyDescent="0.25">
      <c r="A116" s="79"/>
      <c r="B116" s="80">
        <v>312</v>
      </c>
      <c r="C116" s="83"/>
      <c r="D116" s="82" t="s">
        <v>77</v>
      </c>
      <c r="E116" s="118">
        <f t="shared" ref="E116:J116" si="70">E117</f>
        <v>425</v>
      </c>
      <c r="F116" s="112">
        <f t="shared" si="70"/>
        <v>0</v>
      </c>
      <c r="G116" s="112">
        <f t="shared" si="70"/>
        <v>0</v>
      </c>
      <c r="H116" s="112">
        <f t="shared" si="70"/>
        <v>0</v>
      </c>
      <c r="I116" s="112">
        <f t="shared" si="70"/>
        <v>0</v>
      </c>
      <c r="J116" s="112">
        <f t="shared" si="70"/>
        <v>0</v>
      </c>
      <c r="K116" s="212"/>
      <c r="L116" s="98"/>
      <c r="M116" s="98"/>
      <c r="N116" s="98"/>
      <c r="O116" s="98"/>
      <c r="P116" s="98"/>
      <c r="Q116" s="98"/>
      <c r="R116" s="98"/>
    </row>
    <row r="117" spans="1:18" x14ac:dyDescent="0.25">
      <c r="A117" s="653">
        <v>3121</v>
      </c>
      <c r="B117" s="654"/>
      <c r="C117" s="655"/>
      <c r="D117" s="30" t="s">
        <v>77</v>
      </c>
      <c r="E117" s="483">
        <v>425</v>
      </c>
      <c r="F117" s="209">
        <v>0</v>
      </c>
      <c r="G117" s="209">
        <v>0</v>
      </c>
      <c r="H117" s="209">
        <v>0</v>
      </c>
      <c r="I117" s="209">
        <v>0</v>
      </c>
      <c r="J117" s="148">
        <v>0</v>
      </c>
      <c r="L117" s="98"/>
      <c r="M117" s="98"/>
      <c r="N117" s="98"/>
      <c r="O117" s="98"/>
      <c r="P117" s="98"/>
      <c r="Q117" s="98"/>
      <c r="R117" s="98"/>
    </row>
    <row r="118" spans="1:18" x14ac:dyDescent="0.25">
      <c r="A118" s="79"/>
      <c r="B118" s="80">
        <v>313</v>
      </c>
      <c r="C118" s="83"/>
      <c r="D118" s="82" t="s">
        <v>78</v>
      </c>
      <c r="E118" s="118">
        <f t="shared" ref="E118:J118" si="71">E119</f>
        <v>273.82</v>
      </c>
      <c r="F118" s="112">
        <f t="shared" si="71"/>
        <v>474.78</v>
      </c>
      <c r="G118" s="112">
        <f t="shared" si="71"/>
        <v>474.78</v>
      </c>
      <c r="H118" s="112">
        <f t="shared" si="71"/>
        <v>0</v>
      </c>
      <c r="I118" s="112">
        <f t="shared" si="71"/>
        <v>0</v>
      </c>
      <c r="J118" s="112">
        <f t="shared" si="71"/>
        <v>0</v>
      </c>
      <c r="L118" s="98"/>
      <c r="M118" s="98"/>
      <c r="N118" s="98"/>
      <c r="O118" s="98"/>
      <c r="P118" s="98"/>
      <c r="Q118" s="98"/>
      <c r="R118" s="98"/>
    </row>
    <row r="119" spans="1:18" x14ac:dyDescent="0.25">
      <c r="A119" s="653">
        <v>3132</v>
      </c>
      <c r="B119" s="654"/>
      <c r="C119" s="655"/>
      <c r="D119" s="30" t="s">
        <v>102</v>
      </c>
      <c r="E119" s="483">
        <v>273.82</v>
      </c>
      <c r="F119" s="209">
        <v>474.78</v>
      </c>
      <c r="G119" s="209">
        <v>474.78</v>
      </c>
      <c r="H119" s="209">
        <v>0</v>
      </c>
      <c r="I119" s="209">
        <v>0</v>
      </c>
      <c r="J119" s="148">
        <v>0</v>
      </c>
      <c r="L119" s="98"/>
      <c r="M119" s="98"/>
      <c r="N119" s="98"/>
      <c r="O119" s="98"/>
      <c r="P119" s="98"/>
      <c r="Q119" s="98"/>
      <c r="R119" s="98"/>
    </row>
    <row r="120" spans="1:18" x14ac:dyDescent="0.25">
      <c r="A120" s="653">
        <v>3133</v>
      </c>
      <c r="B120" s="654"/>
      <c r="C120" s="655"/>
      <c r="D120" s="30" t="s">
        <v>129</v>
      </c>
      <c r="E120" s="483">
        <v>0</v>
      </c>
      <c r="F120" s="209">
        <v>0</v>
      </c>
      <c r="G120" s="209">
        <v>0</v>
      </c>
      <c r="H120" s="209">
        <v>0</v>
      </c>
      <c r="I120" s="209">
        <v>0</v>
      </c>
      <c r="J120" s="148">
        <v>0</v>
      </c>
      <c r="L120" s="98"/>
      <c r="M120" s="98"/>
      <c r="N120" s="98"/>
      <c r="O120" s="98"/>
      <c r="P120" s="98"/>
      <c r="Q120" s="98"/>
      <c r="R120" s="98"/>
    </row>
    <row r="121" spans="1:18" ht="14.25" customHeight="1" x14ac:dyDescent="0.25">
      <c r="A121" s="40"/>
      <c r="B121" s="41">
        <v>32</v>
      </c>
      <c r="C121" s="50"/>
      <c r="D121" s="78" t="s">
        <v>25</v>
      </c>
      <c r="E121" s="492">
        <f>E122</f>
        <v>267.49</v>
      </c>
      <c r="F121" s="119">
        <f>F122</f>
        <v>451.9</v>
      </c>
      <c r="G121" s="119">
        <f t="shared" ref="G121:J121" si="72">G122</f>
        <v>451.9</v>
      </c>
      <c r="H121" s="119">
        <f t="shared" si="72"/>
        <v>0</v>
      </c>
      <c r="I121" s="119">
        <f t="shared" si="72"/>
        <v>0</v>
      </c>
      <c r="J121" s="119">
        <f t="shared" si="72"/>
        <v>0</v>
      </c>
      <c r="L121" s="98"/>
      <c r="M121" s="98"/>
      <c r="N121" s="98"/>
      <c r="O121" s="98"/>
      <c r="P121" s="98"/>
      <c r="Q121" s="98"/>
      <c r="R121" s="98"/>
    </row>
    <row r="122" spans="1:18" s="44" customFormat="1" x14ac:dyDescent="0.25">
      <c r="A122" s="79"/>
      <c r="B122" s="80">
        <v>321</v>
      </c>
      <c r="C122" s="83"/>
      <c r="D122" s="82" t="s">
        <v>39</v>
      </c>
      <c r="E122" s="118">
        <f t="shared" ref="E122:J122" si="73">E123+E124</f>
        <v>267.49</v>
      </c>
      <c r="F122" s="112">
        <f t="shared" si="73"/>
        <v>451.9</v>
      </c>
      <c r="G122" s="112">
        <f t="shared" ref="G122" si="74">G123+G124</f>
        <v>451.9</v>
      </c>
      <c r="H122" s="112">
        <f t="shared" si="73"/>
        <v>0</v>
      </c>
      <c r="I122" s="112">
        <f t="shared" si="73"/>
        <v>0</v>
      </c>
      <c r="J122" s="112">
        <f t="shared" si="73"/>
        <v>0</v>
      </c>
      <c r="K122" s="212"/>
      <c r="L122" s="98"/>
      <c r="M122" s="98"/>
      <c r="N122" s="98"/>
      <c r="O122" s="98"/>
      <c r="P122" s="98"/>
      <c r="Q122" s="98"/>
      <c r="R122" s="98"/>
    </row>
    <row r="123" spans="1:18" s="76" customFormat="1" x14ac:dyDescent="0.25">
      <c r="A123" s="653">
        <v>3211</v>
      </c>
      <c r="B123" s="654"/>
      <c r="C123" s="655"/>
      <c r="D123" s="103" t="s">
        <v>130</v>
      </c>
      <c r="E123" s="493">
        <v>0</v>
      </c>
      <c r="F123" s="209">
        <v>22.57</v>
      </c>
      <c r="G123" s="209">
        <v>22.57</v>
      </c>
      <c r="H123" s="209">
        <v>0</v>
      </c>
      <c r="I123" s="209">
        <v>0</v>
      </c>
      <c r="J123" s="156">
        <v>0</v>
      </c>
      <c r="K123" s="212"/>
      <c r="L123" s="98"/>
      <c r="M123" s="98"/>
      <c r="N123" s="98"/>
      <c r="O123" s="98"/>
      <c r="P123" s="98"/>
      <c r="Q123" s="98"/>
      <c r="R123" s="98"/>
    </row>
    <row r="124" spans="1:18" ht="16.5" customHeight="1" x14ac:dyDescent="0.25">
      <c r="A124" s="653">
        <v>3212</v>
      </c>
      <c r="B124" s="654"/>
      <c r="C124" s="655"/>
      <c r="D124" s="30" t="s">
        <v>127</v>
      </c>
      <c r="E124" s="494">
        <v>267.49</v>
      </c>
      <c r="F124" s="209">
        <v>429.33</v>
      </c>
      <c r="G124" s="209">
        <v>429.33</v>
      </c>
      <c r="H124" s="209">
        <v>0</v>
      </c>
      <c r="I124" s="209">
        <v>0</v>
      </c>
      <c r="J124" s="156">
        <v>0</v>
      </c>
      <c r="L124" s="98"/>
      <c r="M124" s="98"/>
      <c r="N124" s="98"/>
      <c r="O124" s="98"/>
      <c r="P124" s="98"/>
      <c r="Q124" s="98"/>
      <c r="R124" s="98"/>
    </row>
    <row r="125" spans="1:18" x14ac:dyDescent="0.25">
      <c r="A125" s="683" t="s">
        <v>232</v>
      </c>
      <c r="B125" s="683"/>
      <c r="C125" s="684"/>
      <c r="D125" s="181" t="s">
        <v>206</v>
      </c>
      <c r="E125" s="489">
        <f>E127+E141</f>
        <v>0</v>
      </c>
      <c r="F125" s="114">
        <f t="shared" ref="F125:J125" si="75">F127+F141</f>
        <v>3524.7100000000005</v>
      </c>
      <c r="G125" s="114">
        <f t="shared" ref="G125" si="76">G127+G141</f>
        <v>3524.7100000000005</v>
      </c>
      <c r="H125" s="114">
        <f t="shared" si="75"/>
        <v>14338</v>
      </c>
      <c r="I125" s="114">
        <f t="shared" si="75"/>
        <v>14338</v>
      </c>
      <c r="J125" s="114">
        <f t="shared" si="75"/>
        <v>9521.76</v>
      </c>
      <c r="L125" s="98"/>
      <c r="M125" s="98"/>
      <c r="N125" s="98"/>
      <c r="O125" s="98"/>
      <c r="P125" s="98"/>
      <c r="Q125" s="98"/>
      <c r="R125" s="98"/>
    </row>
    <row r="126" spans="1:18" s="37" customFormat="1" ht="15" customHeight="1" x14ac:dyDescent="0.25">
      <c r="A126" s="662" t="s">
        <v>180</v>
      </c>
      <c r="B126" s="663"/>
      <c r="C126" s="664"/>
      <c r="D126" s="572" t="s">
        <v>9</v>
      </c>
      <c r="E126" s="490"/>
      <c r="F126" s="210"/>
      <c r="G126" s="210"/>
      <c r="H126" s="210"/>
      <c r="I126" s="210"/>
      <c r="J126" s="156"/>
      <c r="K126" s="212"/>
      <c r="L126" s="98"/>
      <c r="M126" s="98"/>
      <c r="N126" s="98"/>
      <c r="O126" s="98"/>
      <c r="P126" s="98"/>
    </row>
    <row r="127" spans="1:18" s="129" customFormat="1" x14ac:dyDescent="0.25">
      <c r="A127" s="68"/>
      <c r="B127" s="72">
        <v>3</v>
      </c>
      <c r="C127" s="73"/>
      <c r="D127" s="74" t="s">
        <v>13</v>
      </c>
      <c r="E127" s="491">
        <f t="shared" ref="E127:J127" si="77">E128+E136</f>
        <v>0</v>
      </c>
      <c r="F127" s="116">
        <f t="shared" si="77"/>
        <v>528.29000000000008</v>
      </c>
      <c r="G127" s="116">
        <f t="shared" ref="G127" si="78">G128+G136</f>
        <v>528.29000000000008</v>
      </c>
      <c r="H127" s="116">
        <f t="shared" si="77"/>
        <v>3727.88</v>
      </c>
      <c r="I127" s="116">
        <f t="shared" si="77"/>
        <v>3727.88</v>
      </c>
      <c r="J127" s="116">
        <f t="shared" si="77"/>
        <v>2475.65</v>
      </c>
      <c r="K127" s="212"/>
      <c r="L127" s="98"/>
      <c r="M127" s="98"/>
      <c r="N127" s="98"/>
      <c r="O127" s="98"/>
      <c r="P127" s="98"/>
    </row>
    <row r="128" spans="1:18" s="129" customFormat="1" x14ac:dyDescent="0.25">
      <c r="A128" s="40"/>
      <c r="B128" s="41">
        <v>31</v>
      </c>
      <c r="C128" s="50"/>
      <c r="D128" s="78" t="s">
        <v>14</v>
      </c>
      <c r="E128" s="492">
        <f t="shared" ref="E128:J128" si="79">E129+E131+E133</f>
        <v>0</v>
      </c>
      <c r="F128" s="119">
        <f t="shared" si="79"/>
        <v>482.84000000000003</v>
      </c>
      <c r="G128" s="119">
        <f t="shared" ref="G128" si="80">G129+G131+G133</f>
        <v>482.84000000000003</v>
      </c>
      <c r="H128" s="119">
        <f t="shared" si="79"/>
        <v>3571.88</v>
      </c>
      <c r="I128" s="119">
        <f t="shared" si="79"/>
        <v>3571.88</v>
      </c>
      <c r="J128" s="119">
        <f t="shared" si="79"/>
        <v>2371.65</v>
      </c>
      <c r="K128" s="212"/>
      <c r="L128" s="98"/>
      <c r="M128" s="98"/>
      <c r="N128" s="98"/>
      <c r="O128" s="98"/>
      <c r="P128" s="98"/>
    </row>
    <row r="129" spans="1:18" s="129" customFormat="1" x14ac:dyDescent="0.25">
      <c r="A129" s="79"/>
      <c r="B129" s="80">
        <v>311</v>
      </c>
      <c r="C129" s="83"/>
      <c r="D129" s="82" t="s">
        <v>101</v>
      </c>
      <c r="E129" s="118">
        <f t="shared" ref="E129:J129" si="81">E130</f>
        <v>0</v>
      </c>
      <c r="F129" s="112">
        <f t="shared" si="81"/>
        <v>396</v>
      </c>
      <c r="G129" s="112">
        <f t="shared" si="81"/>
        <v>396</v>
      </c>
      <c r="H129" s="112">
        <f t="shared" si="81"/>
        <v>2889.85</v>
      </c>
      <c r="I129" s="112">
        <f t="shared" si="81"/>
        <v>2889.85</v>
      </c>
      <c r="J129" s="112">
        <f t="shared" si="81"/>
        <v>1926.56</v>
      </c>
      <c r="K129" s="212"/>
      <c r="L129" s="98"/>
      <c r="M129" s="98"/>
      <c r="N129" s="98"/>
      <c r="O129" s="98"/>
      <c r="P129" s="98"/>
    </row>
    <row r="130" spans="1:18" s="76" customFormat="1" x14ac:dyDescent="0.25">
      <c r="A130" s="653">
        <v>3111</v>
      </c>
      <c r="B130" s="654"/>
      <c r="C130" s="655"/>
      <c r="D130" s="30" t="s">
        <v>76</v>
      </c>
      <c r="E130" s="483">
        <v>0</v>
      </c>
      <c r="F130" s="209">
        <v>396</v>
      </c>
      <c r="G130" s="209">
        <v>396</v>
      </c>
      <c r="H130" s="209">
        <v>2889.85</v>
      </c>
      <c r="I130" s="209">
        <v>2889.85</v>
      </c>
      <c r="J130" s="156">
        <v>1926.56</v>
      </c>
      <c r="K130" s="212"/>
      <c r="L130" s="98"/>
      <c r="M130" s="98"/>
      <c r="N130" s="98"/>
      <c r="O130" s="98"/>
      <c r="P130" s="98"/>
    </row>
    <row r="131" spans="1:18" x14ac:dyDescent="0.25">
      <c r="A131" s="79"/>
      <c r="B131" s="80">
        <v>312</v>
      </c>
      <c r="C131" s="83"/>
      <c r="D131" s="82" t="s">
        <v>77</v>
      </c>
      <c r="E131" s="118">
        <f t="shared" ref="E131:J131" si="82">E132</f>
        <v>0</v>
      </c>
      <c r="F131" s="112">
        <f t="shared" si="82"/>
        <v>21.5</v>
      </c>
      <c r="G131" s="112">
        <f t="shared" si="82"/>
        <v>21.5</v>
      </c>
      <c r="H131" s="112">
        <f t="shared" si="82"/>
        <v>205.21</v>
      </c>
      <c r="I131" s="112">
        <f t="shared" si="82"/>
        <v>205.21</v>
      </c>
      <c r="J131" s="112">
        <f t="shared" si="82"/>
        <v>127.21</v>
      </c>
      <c r="L131" s="98"/>
      <c r="M131" s="98"/>
      <c r="N131" s="98"/>
      <c r="O131" s="98"/>
      <c r="P131" s="98"/>
      <c r="Q131" s="98"/>
      <c r="R131" s="98"/>
    </row>
    <row r="132" spans="1:18" ht="14.45" customHeight="1" x14ac:dyDescent="0.25">
      <c r="A132" s="653">
        <v>3121</v>
      </c>
      <c r="B132" s="654"/>
      <c r="C132" s="655"/>
      <c r="D132" s="30" t="s">
        <v>77</v>
      </c>
      <c r="E132" s="483">
        <v>0</v>
      </c>
      <c r="F132" s="209">
        <v>21.5</v>
      </c>
      <c r="G132" s="209">
        <v>21.5</v>
      </c>
      <c r="H132" s="209">
        <v>205.21</v>
      </c>
      <c r="I132" s="209">
        <v>205.21</v>
      </c>
      <c r="J132" s="156">
        <v>127.21</v>
      </c>
      <c r="L132" s="98"/>
      <c r="M132" s="98"/>
      <c r="N132" s="98"/>
      <c r="O132" s="98"/>
      <c r="P132" s="98"/>
      <c r="Q132" s="98"/>
      <c r="R132" s="98"/>
    </row>
    <row r="133" spans="1:18" s="37" customFormat="1" ht="15" customHeight="1" x14ac:dyDescent="0.25">
      <c r="A133" s="79"/>
      <c r="B133" s="80">
        <v>313</v>
      </c>
      <c r="C133" s="83"/>
      <c r="D133" s="82" t="s">
        <v>78</v>
      </c>
      <c r="E133" s="118">
        <f t="shared" ref="E133:J133" si="83">E134</f>
        <v>0</v>
      </c>
      <c r="F133" s="112">
        <f t="shared" si="83"/>
        <v>65.34</v>
      </c>
      <c r="G133" s="112">
        <f t="shared" si="83"/>
        <v>65.34</v>
      </c>
      <c r="H133" s="112">
        <f t="shared" si="83"/>
        <v>476.82</v>
      </c>
      <c r="I133" s="112">
        <f t="shared" si="83"/>
        <v>476.82</v>
      </c>
      <c r="J133" s="112">
        <f t="shared" si="83"/>
        <v>317.88</v>
      </c>
      <c r="K133" s="212"/>
      <c r="L133" s="98"/>
      <c r="M133" s="98"/>
      <c r="N133" s="98"/>
      <c r="O133" s="98"/>
      <c r="P133" s="98"/>
    </row>
    <row r="134" spans="1:18" s="131" customFormat="1" x14ac:dyDescent="0.25">
      <c r="A134" s="653">
        <v>3132</v>
      </c>
      <c r="B134" s="654"/>
      <c r="C134" s="655"/>
      <c r="D134" s="30" t="s">
        <v>102</v>
      </c>
      <c r="E134" s="483">
        <v>0</v>
      </c>
      <c r="F134" s="196">
        <v>65.34</v>
      </c>
      <c r="G134" s="196">
        <v>65.34</v>
      </c>
      <c r="H134" s="196">
        <v>476.82</v>
      </c>
      <c r="I134" s="196">
        <v>476.82</v>
      </c>
      <c r="J134" s="156">
        <v>317.88</v>
      </c>
      <c r="K134" s="212"/>
      <c r="L134" s="98"/>
      <c r="M134" s="98"/>
      <c r="N134" s="98"/>
      <c r="O134" s="98"/>
      <c r="P134" s="98"/>
    </row>
    <row r="135" spans="1:18" s="76" customFormat="1" x14ac:dyDescent="0.25">
      <c r="A135" s="653">
        <v>3133</v>
      </c>
      <c r="B135" s="654"/>
      <c r="C135" s="655"/>
      <c r="D135" s="30" t="s">
        <v>129</v>
      </c>
      <c r="E135" s="483">
        <v>0</v>
      </c>
      <c r="F135" s="209">
        <v>0</v>
      </c>
      <c r="G135" s="209">
        <v>0</v>
      </c>
      <c r="H135" s="209">
        <v>0</v>
      </c>
      <c r="I135" s="209">
        <v>0</v>
      </c>
      <c r="J135" s="156">
        <v>0</v>
      </c>
      <c r="K135" s="212"/>
      <c r="L135" s="98"/>
      <c r="M135" s="98"/>
      <c r="N135" s="98"/>
      <c r="O135" s="98"/>
      <c r="P135" s="98"/>
    </row>
    <row r="136" spans="1:18" s="76" customFormat="1" x14ac:dyDescent="0.25">
      <c r="A136" s="40"/>
      <c r="B136" s="41">
        <v>32</v>
      </c>
      <c r="C136" s="50"/>
      <c r="D136" s="78" t="s">
        <v>25</v>
      </c>
      <c r="E136" s="492">
        <f t="shared" ref="E136:J136" si="84">E137</f>
        <v>0</v>
      </c>
      <c r="F136" s="119">
        <f t="shared" si="84"/>
        <v>45.45</v>
      </c>
      <c r="G136" s="119">
        <f t="shared" si="84"/>
        <v>45.45</v>
      </c>
      <c r="H136" s="119">
        <f t="shared" si="84"/>
        <v>156</v>
      </c>
      <c r="I136" s="119">
        <f t="shared" si="84"/>
        <v>156</v>
      </c>
      <c r="J136" s="119">
        <f t="shared" si="84"/>
        <v>104</v>
      </c>
      <c r="K136" s="212"/>
      <c r="L136" s="98"/>
      <c r="M136" s="98"/>
      <c r="N136" s="98"/>
      <c r="O136" s="98"/>
      <c r="P136" s="98"/>
    </row>
    <row r="137" spans="1:18" x14ac:dyDescent="0.25">
      <c r="A137" s="79"/>
      <c r="B137" s="80">
        <v>321</v>
      </c>
      <c r="C137" s="83"/>
      <c r="D137" s="82" t="s">
        <v>39</v>
      </c>
      <c r="E137" s="118">
        <f t="shared" ref="E137:J137" si="85">E138+E139</f>
        <v>0</v>
      </c>
      <c r="F137" s="112">
        <f t="shared" si="85"/>
        <v>45.45</v>
      </c>
      <c r="G137" s="112">
        <f t="shared" ref="G137" si="86">G138+G139</f>
        <v>45.45</v>
      </c>
      <c r="H137" s="112">
        <f t="shared" si="85"/>
        <v>156</v>
      </c>
      <c r="I137" s="112">
        <f t="shared" si="85"/>
        <v>156</v>
      </c>
      <c r="J137" s="112">
        <f t="shared" si="85"/>
        <v>104</v>
      </c>
      <c r="L137" s="98"/>
      <c r="M137" s="98"/>
      <c r="N137" s="98"/>
      <c r="O137" s="98"/>
      <c r="P137" s="98"/>
      <c r="Q137" s="98"/>
      <c r="R137" s="98"/>
    </row>
    <row r="138" spans="1:18" x14ac:dyDescent="0.25">
      <c r="A138" s="653">
        <v>3211</v>
      </c>
      <c r="B138" s="654"/>
      <c r="C138" s="655"/>
      <c r="D138" s="103" t="s">
        <v>130</v>
      </c>
      <c r="E138" s="494">
        <v>0</v>
      </c>
      <c r="F138" s="120">
        <v>0</v>
      </c>
      <c r="G138" s="209">
        <v>0</v>
      </c>
      <c r="H138" s="209">
        <v>0</v>
      </c>
      <c r="I138" s="209">
        <v>0</v>
      </c>
      <c r="J138" s="156">
        <v>0</v>
      </c>
      <c r="L138" s="98"/>
      <c r="M138" s="98"/>
      <c r="N138" s="98"/>
      <c r="O138" s="98"/>
      <c r="P138" s="98"/>
      <c r="Q138" s="98"/>
      <c r="R138" s="98"/>
    </row>
    <row r="139" spans="1:18" x14ac:dyDescent="0.25">
      <c r="A139" s="653">
        <v>3212</v>
      </c>
      <c r="B139" s="654"/>
      <c r="C139" s="655"/>
      <c r="D139" s="30" t="s">
        <v>127</v>
      </c>
      <c r="E139" s="483">
        <v>0</v>
      </c>
      <c r="F139" s="120">
        <v>45.45</v>
      </c>
      <c r="G139" s="209">
        <v>45.45</v>
      </c>
      <c r="H139" s="209">
        <v>156</v>
      </c>
      <c r="I139" s="209">
        <v>156</v>
      </c>
      <c r="J139" s="156">
        <v>104</v>
      </c>
      <c r="L139" s="98"/>
      <c r="M139" s="98"/>
      <c r="N139" s="98"/>
      <c r="O139" s="98"/>
      <c r="P139" s="98"/>
      <c r="Q139" s="98"/>
      <c r="R139" s="98"/>
    </row>
    <row r="140" spans="1:18" s="76" customFormat="1" ht="15" customHeight="1" x14ac:dyDescent="0.25">
      <c r="A140" s="662" t="s">
        <v>191</v>
      </c>
      <c r="B140" s="663"/>
      <c r="C140" s="664"/>
      <c r="D140" s="572" t="s">
        <v>192</v>
      </c>
      <c r="E140" s="490"/>
      <c r="F140" s="370"/>
      <c r="G140" s="470"/>
      <c r="H140" s="470"/>
      <c r="I140" s="209"/>
      <c r="J140" s="366"/>
      <c r="K140" s="212"/>
      <c r="L140" s="98"/>
      <c r="M140" s="98"/>
      <c r="N140" s="98"/>
      <c r="O140" s="98"/>
      <c r="P140" s="98"/>
    </row>
    <row r="141" spans="1:18" x14ac:dyDescent="0.25">
      <c r="A141" s="68"/>
      <c r="B141" s="72">
        <v>3</v>
      </c>
      <c r="C141" s="73"/>
      <c r="D141" s="74" t="s">
        <v>13</v>
      </c>
      <c r="E141" s="491">
        <f t="shared" ref="E141:J141" si="87">E142+E150</f>
        <v>0</v>
      </c>
      <c r="F141" s="116">
        <f t="shared" si="87"/>
        <v>2996.4200000000005</v>
      </c>
      <c r="G141" s="116">
        <f t="shared" ref="G141" si="88">G142+G150</f>
        <v>2996.4200000000005</v>
      </c>
      <c r="H141" s="116">
        <f t="shared" si="87"/>
        <v>10610.119999999999</v>
      </c>
      <c r="I141" s="116">
        <f t="shared" si="87"/>
        <v>10610.119999999999</v>
      </c>
      <c r="J141" s="116">
        <f t="shared" si="87"/>
        <v>7046.1100000000006</v>
      </c>
      <c r="L141" s="98"/>
      <c r="M141" s="98"/>
      <c r="N141" s="98"/>
      <c r="O141" s="98"/>
      <c r="P141" s="98"/>
      <c r="Q141" s="98"/>
      <c r="R141" s="98"/>
    </row>
    <row r="142" spans="1:18" x14ac:dyDescent="0.25">
      <c r="A142" s="40"/>
      <c r="B142" s="41">
        <v>31</v>
      </c>
      <c r="C142" s="50"/>
      <c r="D142" s="78" t="s">
        <v>14</v>
      </c>
      <c r="E142" s="492">
        <f>E143+E145+E147</f>
        <v>0</v>
      </c>
      <c r="F142" s="119">
        <f>F143+F145+F147</f>
        <v>2736.1000000000004</v>
      </c>
      <c r="G142" s="119">
        <f t="shared" ref="G142" si="89">G143+G145+G147</f>
        <v>2736.1000000000004</v>
      </c>
      <c r="H142" s="119">
        <f t="shared" ref="H142:J142" si="90">H143+H145+H147</f>
        <v>10166.119999999999</v>
      </c>
      <c r="I142" s="119">
        <f t="shared" si="90"/>
        <v>10166.119999999999</v>
      </c>
      <c r="J142" s="119">
        <f t="shared" si="90"/>
        <v>6750.1100000000006</v>
      </c>
      <c r="L142" s="98"/>
      <c r="M142" s="98"/>
      <c r="N142" s="98"/>
      <c r="O142" s="98"/>
      <c r="P142" s="98"/>
      <c r="Q142" s="98"/>
      <c r="R142" s="98"/>
    </row>
    <row r="143" spans="1:18" x14ac:dyDescent="0.25">
      <c r="A143" s="79"/>
      <c r="B143" s="80">
        <v>311</v>
      </c>
      <c r="C143" s="83"/>
      <c r="D143" s="82" t="s">
        <v>101</v>
      </c>
      <c r="E143" s="118">
        <f t="shared" ref="E143:J143" si="91">E144</f>
        <v>0</v>
      </c>
      <c r="F143" s="112">
        <f t="shared" si="91"/>
        <v>2244</v>
      </c>
      <c r="G143" s="112">
        <f t="shared" si="91"/>
        <v>2244</v>
      </c>
      <c r="H143" s="112">
        <f t="shared" si="91"/>
        <v>8224.94</v>
      </c>
      <c r="I143" s="112">
        <f t="shared" si="91"/>
        <v>8224.94</v>
      </c>
      <c r="J143" s="112">
        <f t="shared" si="91"/>
        <v>5483.3</v>
      </c>
      <c r="L143" s="98"/>
      <c r="M143" s="98"/>
      <c r="N143" s="98"/>
      <c r="O143" s="98"/>
      <c r="P143" s="98"/>
      <c r="Q143" s="98"/>
      <c r="R143" s="98"/>
    </row>
    <row r="144" spans="1:18" x14ac:dyDescent="0.25">
      <c r="A144" s="653">
        <v>3111</v>
      </c>
      <c r="B144" s="654"/>
      <c r="C144" s="655"/>
      <c r="D144" s="30" t="s">
        <v>76</v>
      </c>
      <c r="E144" s="493">
        <v>0</v>
      </c>
      <c r="F144" s="208">
        <v>2244</v>
      </c>
      <c r="G144" s="208">
        <v>2244</v>
      </c>
      <c r="H144" s="208">
        <v>8224.94</v>
      </c>
      <c r="I144" s="208">
        <v>8224.94</v>
      </c>
      <c r="J144" s="148">
        <v>5483.3</v>
      </c>
      <c r="L144" s="98"/>
      <c r="M144" s="98"/>
      <c r="N144" s="98"/>
      <c r="O144" s="98"/>
      <c r="P144" s="98"/>
      <c r="Q144" s="98"/>
      <c r="R144" s="98"/>
    </row>
    <row r="145" spans="1:18" x14ac:dyDescent="0.25">
      <c r="A145" s="79"/>
      <c r="B145" s="80">
        <v>312</v>
      </c>
      <c r="C145" s="83"/>
      <c r="D145" s="82" t="s">
        <v>77</v>
      </c>
      <c r="E145" s="118">
        <f t="shared" ref="E145:J145" si="92">E146</f>
        <v>0</v>
      </c>
      <c r="F145" s="112">
        <f t="shared" si="92"/>
        <v>121.84</v>
      </c>
      <c r="G145" s="112">
        <f t="shared" si="92"/>
        <v>121.84</v>
      </c>
      <c r="H145" s="112">
        <f t="shared" si="92"/>
        <v>584.05999999999995</v>
      </c>
      <c r="I145" s="112">
        <f t="shared" si="92"/>
        <v>584.05999999999995</v>
      </c>
      <c r="J145" s="112">
        <f t="shared" si="92"/>
        <v>362.06</v>
      </c>
      <c r="L145" s="98"/>
      <c r="M145" s="98"/>
      <c r="N145" s="98"/>
      <c r="O145" s="98"/>
      <c r="P145" s="98"/>
      <c r="Q145" s="98"/>
      <c r="R145" s="98"/>
    </row>
    <row r="146" spans="1:18" x14ac:dyDescent="0.25">
      <c r="A146" s="653">
        <v>3121</v>
      </c>
      <c r="B146" s="654"/>
      <c r="C146" s="655"/>
      <c r="D146" s="30" t="s">
        <v>77</v>
      </c>
      <c r="E146" s="483">
        <v>0</v>
      </c>
      <c r="F146" s="209">
        <v>121.84</v>
      </c>
      <c r="G146" s="209">
        <v>121.84</v>
      </c>
      <c r="H146" s="209">
        <v>584.05999999999995</v>
      </c>
      <c r="I146" s="209">
        <v>584.05999999999995</v>
      </c>
      <c r="J146" s="148">
        <v>362.06</v>
      </c>
      <c r="L146" s="98"/>
      <c r="M146" s="98"/>
      <c r="N146" s="98"/>
      <c r="O146" s="98"/>
      <c r="P146" s="98"/>
      <c r="Q146" s="98"/>
      <c r="R146" s="98"/>
    </row>
    <row r="147" spans="1:18" x14ac:dyDescent="0.25">
      <c r="A147" s="79"/>
      <c r="B147" s="80">
        <v>313</v>
      </c>
      <c r="C147" s="83"/>
      <c r="D147" s="82" t="s">
        <v>78</v>
      </c>
      <c r="E147" s="118">
        <f t="shared" ref="E147:J147" si="93">E148</f>
        <v>0</v>
      </c>
      <c r="F147" s="112">
        <f t="shared" si="93"/>
        <v>370.26</v>
      </c>
      <c r="G147" s="112">
        <f t="shared" si="93"/>
        <v>370.26</v>
      </c>
      <c r="H147" s="112">
        <f t="shared" si="93"/>
        <v>1357.12</v>
      </c>
      <c r="I147" s="112">
        <f t="shared" si="93"/>
        <v>1357.12</v>
      </c>
      <c r="J147" s="112">
        <f t="shared" si="93"/>
        <v>904.75</v>
      </c>
      <c r="L147" s="98"/>
      <c r="M147" s="98"/>
      <c r="N147" s="98"/>
      <c r="O147" s="98"/>
      <c r="P147" s="98"/>
      <c r="Q147" s="98"/>
      <c r="R147" s="98"/>
    </row>
    <row r="148" spans="1:18" x14ac:dyDescent="0.25">
      <c r="A148" s="653">
        <v>3132</v>
      </c>
      <c r="B148" s="654"/>
      <c r="C148" s="655"/>
      <c r="D148" s="30" t="s">
        <v>102</v>
      </c>
      <c r="E148" s="483">
        <v>0</v>
      </c>
      <c r="F148" s="209">
        <v>370.26</v>
      </c>
      <c r="G148" s="209">
        <v>370.26</v>
      </c>
      <c r="H148" s="209">
        <v>1357.12</v>
      </c>
      <c r="I148" s="209">
        <v>1357.12</v>
      </c>
      <c r="J148" s="148">
        <v>904.75</v>
      </c>
      <c r="L148" s="98"/>
      <c r="M148" s="98"/>
      <c r="N148" s="98"/>
      <c r="O148" s="98"/>
      <c r="P148" s="98"/>
      <c r="Q148" s="98"/>
      <c r="R148" s="98"/>
    </row>
    <row r="149" spans="1:18" x14ac:dyDescent="0.25">
      <c r="A149" s="653">
        <v>3133</v>
      </c>
      <c r="B149" s="654"/>
      <c r="C149" s="655"/>
      <c r="D149" s="30" t="s">
        <v>129</v>
      </c>
      <c r="E149" s="483">
        <v>0</v>
      </c>
      <c r="F149" s="209">
        <v>0</v>
      </c>
      <c r="G149" s="209">
        <v>0</v>
      </c>
      <c r="H149" s="209">
        <v>0</v>
      </c>
      <c r="I149" s="209">
        <v>0</v>
      </c>
      <c r="J149" s="148">
        <v>0</v>
      </c>
      <c r="L149" s="98"/>
      <c r="M149" s="98"/>
      <c r="N149" s="98"/>
      <c r="O149" s="98"/>
      <c r="P149" s="98"/>
      <c r="Q149" s="98"/>
      <c r="R149" s="98"/>
    </row>
    <row r="150" spans="1:18" s="76" customFormat="1" x14ac:dyDescent="0.25">
      <c r="A150" s="40"/>
      <c r="B150" s="41">
        <v>32</v>
      </c>
      <c r="C150" s="50"/>
      <c r="D150" s="78" t="s">
        <v>25</v>
      </c>
      <c r="E150" s="492">
        <f>E151</f>
        <v>0</v>
      </c>
      <c r="F150" s="119">
        <f>F151</f>
        <v>260.32</v>
      </c>
      <c r="G150" s="119">
        <f t="shared" ref="G150:J150" si="94">G151</f>
        <v>260.32</v>
      </c>
      <c r="H150" s="119">
        <f t="shared" si="94"/>
        <v>444</v>
      </c>
      <c r="I150" s="119">
        <f t="shared" si="94"/>
        <v>444</v>
      </c>
      <c r="J150" s="119">
        <f t="shared" si="94"/>
        <v>296</v>
      </c>
      <c r="K150" s="212"/>
      <c r="L150" s="98"/>
      <c r="M150" s="98"/>
      <c r="N150" s="98"/>
      <c r="O150" s="98"/>
      <c r="P150" s="98"/>
    </row>
    <row r="151" spans="1:18" x14ac:dyDescent="0.25">
      <c r="A151" s="79"/>
      <c r="B151" s="80">
        <v>321</v>
      </c>
      <c r="C151" s="83"/>
      <c r="D151" s="82" t="s">
        <v>39</v>
      </c>
      <c r="E151" s="118">
        <f t="shared" ref="E151:J151" si="95">E152+E153</f>
        <v>0</v>
      </c>
      <c r="F151" s="112">
        <f t="shared" si="95"/>
        <v>260.32</v>
      </c>
      <c r="G151" s="112">
        <f t="shared" ref="G151" si="96">G152+G153</f>
        <v>260.32</v>
      </c>
      <c r="H151" s="112">
        <f t="shared" si="95"/>
        <v>444</v>
      </c>
      <c r="I151" s="112">
        <f t="shared" si="95"/>
        <v>444</v>
      </c>
      <c r="J151" s="112">
        <f t="shared" si="95"/>
        <v>296</v>
      </c>
      <c r="L151" s="98"/>
      <c r="M151" s="98"/>
      <c r="N151" s="98"/>
      <c r="O151" s="98"/>
      <c r="P151" s="98"/>
      <c r="Q151" s="98"/>
      <c r="R151" s="98"/>
    </row>
    <row r="152" spans="1:18" ht="15" customHeight="1" x14ac:dyDescent="0.25">
      <c r="A152" s="653">
        <v>3211</v>
      </c>
      <c r="B152" s="654"/>
      <c r="C152" s="655"/>
      <c r="D152" s="103" t="s">
        <v>130</v>
      </c>
      <c r="E152" s="493">
        <v>0</v>
      </c>
      <c r="F152" s="209">
        <v>0</v>
      </c>
      <c r="G152" s="209">
        <v>0</v>
      </c>
      <c r="H152" s="209">
        <v>0</v>
      </c>
      <c r="I152" s="209">
        <v>0</v>
      </c>
      <c r="J152" s="156">
        <v>0</v>
      </c>
      <c r="L152" s="98"/>
      <c r="M152" s="98"/>
      <c r="N152" s="98"/>
      <c r="O152" s="98"/>
      <c r="P152" s="98"/>
      <c r="Q152" s="98"/>
      <c r="R152" s="98"/>
    </row>
    <row r="153" spans="1:18" x14ac:dyDescent="0.25">
      <c r="A153" s="653">
        <v>3212</v>
      </c>
      <c r="B153" s="654"/>
      <c r="C153" s="655"/>
      <c r="D153" s="30" t="s">
        <v>127</v>
      </c>
      <c r="E153" s="494">
        <v>0</v>
      </c>
      <c r="F153" s="209">
        <v>260.32</v>
      </c>
      <c r="G153" s="209">
        <v>260.32</v>
      </c>
      <c r="H153" s="209">
        <v>444</v>
      </c>
      <c r="I153" s="209">
        <v>444</v>
      </c>
      <c r="J153" s="156">
        <v>296</v>
      </c>
      <c r="L153" s="98"/>
      <c r="M153" s="98"/>
      <c r="N153" s="98"/>
      <c r="O153" s="98"/>
      <c r="P153" s="98"/>
      <c r="Q153" s="98"/>
      <c r="R153" s="98"/>
    </row>
    <row r="154" spans="1:18" x14ac:dyDescent="0.25">
      <c r="A154" s="683" t="s">
        <v>278</v>
      </c>
      <c r="B154" s="683"/>
      <c r="C154" s="684"/>
      <c r="D154" s="181" t="s">
        <v>227</v>
      </c>
      <c r="E154" s="489">
        <f>E156+E170</f>
        <v>0</v>
      </c>
      <c r="F154" s="114">
        <f t="shared" ref="F154:J154" si="97">F156+F170</f>
        <v>0</v>
      </c>
      <c r="G154" s="114">
        <f t="shared" ref="G154" si="98">G156+G170</f>
        <v>0</v>
      </c>
      <c r="H154" s="114">
        <f t="shared" si="97"/>
        <v>0</v>
      </c>
      <c r="I154" s="114">
        <f t="shared" si="97"/>
        <v>0</v>
      </c>
      <c r="J154" s="114">
        <f t="shared" si="97"/>
        <v>4816.24</v>
      </c>
      <c r="L154" s="98"/>
      <c r="M154" s="98"/>
      <c r="N154" s="98"/>
      <c r="O154" s="98"/>
      <c r="P154" s="98"/>
      <c r="Q154" s="98"/>
      <c r="R154" s="98"/>
    </row>
    <row r="155" spans="1:18" ht="15" customHeight="1" x14ac:dyDescent="0.25">
      <c r="A155" s="662" t="s">
        <v>180</v>
      </c>
      <c r="B155" s="663"/>
      <c r="C155" s="664"/>
      <c r="D155" s="572" t="s">
        <v>9</v>
      </c>
      <c r="E155" s="490"/>
      <c r="F155" s="210"/>
      <c r="G155" s="210"/>
      <c r="H155" s="210"/>
      <c r="I155" s="210"/>
      <c r="J155" s="156"/>
      <c r="L155" s="98"/>
      <c r="M155" s="98"/>
      <c r="N155" s="98"/>
      <c r="O155" s="98"/>
      <c r="P155" s="98"/>
      <c r="Q155" s="98"/>
      <c r="R155" s="98"/>
    </row>
    <row r="156" spans="1:18" x14ac:dyDescent="0.25">
      <c r="A156" s="68"/>
      <c r="B156" s="72">
        <v>3</v>
      </c>
      <c r="C156" s="73"/>
      <c r="D156" s="74" t="s">
        <v>13</v>
      </c>
      <c r="E156" s="491">
        <f t="shared" ref="E156:J156" si="99">E157+E165</f>
        <v>0</v>
      </c>
      <c r="F156" s="116">
        <f t="shared" si="99"/>
        <v>0</v>
      </c>
      <c r="G156" s="116">
        <f t="shared" ref="G156" si="100">G157+G165</f>
        <v>0</v>
      </c>
      <c r="H156" s="116">
        <f t="shared" si="99"/>
        <v>0</v>
      </c>
      <c r="I156" s="116">
        <f t="shared" si="99"/>
        <v>0</v>
      </c>
      <c r="J156" s="116">
        <f t="shared" si="99"/>
        <v>1252.22</v>
      </c>
      <c r="L156" s="98"/>
      <c r="M156" s="98"/>
      <c r="N156" s="98"/>
      <c r="O156" s="98"/>
      <c r="P156" s="98"/>
      <c r="Q156" s="98"/>
      <c r="R156" s="98"/>
    </row>
    <row r="157" spans="1:18" x14ac:dyDescent="0.25">
      <c r="A157" s="40"/>
      <c r="B157" s="41">
        <v>31</v>
      </c>
      <c r="C157" s="50"/>
      <c r="D157" s="78" t="s">
        <v>14</v>
      </c>
      <c r="E157" s="492">
        <f t="shared" ref="E157:J157" si="101">E158+E160+E162</f>
        <v>0</v>
      </c>
      <c r="F157" s="119">
        <f t="shared" si="101"/>
        <v>0</v>
      </c>
      <c r="G157" s="119">
        <f t="shared" ref="G157" si="102">G158+G160+G162</f>
        <v>0</v>
      </c>
      <c r="H157" s="119">
        <f t="shared" si="101"/>
        <v>0</v>
      </c>
      <c r="I157" s="119">
        <f t="shared" si="101"/>
        <v>0</v>
      </c>
      <c r="J157" s="119">
        <f t="shared" si="101"/>
        <v>1200.22</v>
      </c>
      <c r="L157" s="98"/>
      <c r="M157" s="98"/>
      <c r="N157" s="98"/>
      <c r="O157" s="98"/>
      <c r="P157" s="98"/>
      <c r="Q157" s="98"/>
      <c r="R157" s="98"/>
    </row>
    <row r="158" spans="1:18" x14ac:dyDescent="0.25">
      <c r="A158" s="79"/>
      <c r="B158" s="80">
        <v>311</v>
      </c>
      <c r="C158" s="83"/>
      <c r="D158" s="82" t="s">
        <v>101</v>
      </c>
      <c r="E158" s="118">
        <f t="shared" ref="E158:J158" si="103">E159</f>
        <v>0</v>
      </c>
      <c r="F158" s="112">
        <f t="shared" si="103"/>
        <v>0</v>
      </c>
      <c r="G158" s="112">
        <f t="shared" si="103"/>
        <v>0</v>
      </c>
      <c r="H158" s="112">
        <f t="shared" si="103"/>
        <v>0</v>
      </c>
      <c r="I158" s="112">
        <f t="shared" si="103"/>
        <v>0</v>
      </c>
      <c r="J158" s="112">
        <f t="shared" si="103"/>
        <v>963.28</v>
      </c>
      <c r="L158" s="98"/>
      <c r="M158" s="98"/>
      <c r="N158" s="98"/>
      <c r="O158" s="98"/>
      <c r="P158" s="98"/>
      <c r="Q158" s="98"/>
      <c r="R158" s="98"/>
    </row>
    <row r="159" spans="1:18" x14ac:dyDescent="0.25">
      <c r="A159" s="653">
        <v>3111</v>
      </c>
      <c r="B159" s="654"/>
      <c r="C159" s="655"/>
      <c r="D159" s="30" t="s">
        <v>76</v>
      </c>
      <c r="E159" s="483">
        <v>0</v>
      </c>
      <c r="F159" s="209">
        <v>0</v>
      </c>
      <c r="G159" s="209">
        <v>0</v>
      </c>
      <c r="H159" s="209">
        <v>0</v>
      </c>
      <c r="I159" s="209"/>
      <c r="J159" s="156">
        <v>963.28</v>
      </c>
      <c r="L159" s="98"/>
      <c r="M159" s="98"/>
      <c r="N159" s="98"/>
      <c r="O159" s="98"/>
      <c r="P159" s="98"/>
      <c r="Q159" s="98"/>
      <c r="R159" s="98"/>
    </row>
    <row r="160" spans="1:18" s="76" customFormat="1" x14ac:dyDescent="0.25">
      <c r="A160" s="79"/>
      <c r="B160" s="80">
        <v>312</v>
      </c>
      <c r="C160" s="83"/>
      <c r="D160" s="82" t="s">
        <v>77</v>
      </c>
      <c r="E160" s="118">
        <f t="shared" ref="E160:J160" si="104">E161</f>
        <v>0</v>
      </c>
      <c r="F160" s="112">
        <f t="shared" si="104"/>
        <v>0</v>
      </c>
      <c r="G160" s="112">
        <f t="shared" si="104"/>
        <v>0</v>
      </c>
      <c r="H160" s="112">
        <f t="shared" si="104"/>
        <v>0</v>
      </c>
      <c r="I160" s="112">
        <f t="shared" si="104"/>
        <v>0</v>
      </c>
      <c r="J160" s="112">
        <f t="shared" si="104"/>
        <v>78</v>
      </c>
      <c r="K160" s="212"/>
      <c r="L160" s="98"/>
      <c r="M160" s="98"/>
      <c r="N160" s="98"/>
      <c r="O160" s="98"/>
      <c r="P160" s="98"/>
    </row>
    <row r="161" spans="1:18" x14ac:dyDescent="0.25">
      <c r="A161" s="653">
        <v>3121</v>
      </c>
      <c r="B161" s="654"/>
      <c r="C161" s="655"/>
      <c r="D161" s="30" t="s">
        <v>77</v>
      </c>
      <c r="E161" s="483">
        <v>0</v>
      </c>
      <c r="F161" s="209">
        <v>0</v>
      </c>
      <c r="G161" s="209">
        <v>0</v>
      </c>
      <c r="H161" s="209">
        <v>0</v>
      </c>
      <c r="I161" s="209"/>
      <c r="J161" s="156">
        <v>78</v>
      </c>
      <c r="L161" s="98"/>
      <c r="M161" s="98"/>
      <c r="N161" s="98"/>
      <c r="O161" s="98"/>
      <c r="P161" s="98"/>
      <c r="Q161" s="98"/>
      <c r="R161" s="98"/>
    </row>
    <row r="162" spans="1:18" ht="15" customHeight="1" x14ac:dyDescent="0.25">
      <c r="A162" s="79"/>
      <c r="B162" s="80">
        <v>313</v>
      </c>
      <c r="C162" s="83"/>
      <c r="D162" s="82" t="s">
        <v>78</v>
      </c>
      <c r="E162" s="118">
        <f t="shared" ref="E162:J162" si="105">E163</f>
        <v>0</v>
      </c>
      <c r="F162" s="112">
        <f t="shared" si="105"/>
        <v>0</v>
      </c>
      <c r="G162" s="112">
        <f t="shared" si="105"/>
        <v>0</v>
      </c>
      <c r="H162" s="112">
        <f t="shared" si="105"/>
        <v>0</v>
      </c>
      <c r="I162" s="112">
        <f t="shared" si="105"/>
        <v>0</v>
      </c>
      <c r="J162" s="112">
        <f t="shared" si="105"/>
        <v>158.94</v>
      </c>
      <c r="L162" s="98"/>
      <c r="M162" s="98"/>
      <c r="N162" s="98"/>
      <c r="O162" s="98"/>
      <c r="P162" s="98"/>
      <c r="Q162" s="98"/>
      <c r="R162" s="98"/>
    </row>
    <row r="163" spans="1:18" x14ac:dyDescent="0.25">
      <c r="A163" s="653">
        <v>3132</v>
      </c>
      <c r="B163" s="654"/>
      <c r="C163" s="655"/>
      <c r="D163" s="30" t="s">
        <v>102</v>
      </c>
      <c r="E163" s="483">
        <v>0</v>
      </c>
      <c r="F163" s="196">
        <v>0</v>
      </c>
      <c r="G163" s="196">
        <v>0</v>
      </c>
      <c r="H163" s="196">
        <v>0</v>
      </c>
      <c r="I163" s="196">
        <v>0</v>
      </c>
      <c r="J163" s="156">
        <v>158.94</v>
      </c>
      <c r="L163" s="98"/>
      <c r="M163" s="98"/>
      <c r="N163" s="98"/>
      <c r="O163" s="98"/>
      <c r="P163" s="98"/>
      <c r="Q163" s="98"/>
      <c r="R163" s="98"/>
    </row>
    <row r="164" spans="1:18" x14ac:dyDescent="0.25">
      <c r="A164" s="653">
        <v>3133</v>
      </c>
      <c r="B164" s="654"/>
      <c r="C164" s="655"/>
      <c r="D164" s="30" t="s">
        <v>129</v>
      </c>
      <c r="E164" s="483">
        <v>0</v>
      </c>
      <c r="F164" s="209">
        <v>0</v>
      </c>
      <c r="G164" s="209">
        <v>0</v>
      </c>
      <c r="H164" s="209">
        <v>0</v>
      </c>
      <c r="I164" s="209">
        <v>0</v>
      </c>
      <c r="J164" s="156">
        <v>0</v>
      </c>
      <c r="L164" s="98"/>
      <c r="M164" s="98"/>
      <c r="N164" s="98"/>
      <c r="O164" s="98"/>
      <c r="P164" s="98"/>
      <c r="Q164" s="98"/>
      <c r="R164" s="98"/>
    </row>
    <row r="165" spans="1:18" x14ac:dyDescent="0.25">
      <c r="A165" s="40"/>
      <c r="B165" s="41">
        <v>32</v>
      </c>
      <c r="C165" s="50"/>
      <c r="D165" s="78" t="s">
        <v>25</v>
      </c>
      <c r="E165" s="492">
        <f t="shared" ref="E165:J165" si="106">E166</f>
        <v>0</v>
      </c>
      <c r="F165" s="119">
        <f t="shared" si="106"/>
        <v>0</v>
      </c>
      <c r="G165" s="119">
        <f t="shared" si="106"/>
        <v>0</v>
      </c>
      <c r="H165" s="119">
        <f t="shared" si="106"/>
        <v>0</v>
      </c>
      <c r="I165" s="119">
        <f t="shared" si="106"/>
        <v>0</v>
      </c>
      <c r="J165" s="119">
        <f t="shared" si="106"/>
        <v>52</v>
      </c>
      <c r="L165" s="98"/>
      <c r="M165" s="98"/>
      <c r="N165" s="98"/>
      <c r="O165" s="98"/>
      <c r="P165" s="98"/>
      <c r="Q165" s="98"/>
      <c r="R165" s="98"/>
    </row>
    <row r="166" spans="1:18" x14ac:dyDescent="0.25">
      <c r="A166" s="79"/>
      <c r="B166" s="80">
        <v>321</v>
      </c>
      <c r="C166" s="83"/>
      <c r="D166" s="82" t="s">
        <v>39</v>
      </c>
      <c r="E166" s="118">
        <f t="shared" ref="E166:J166" si="107">E167+E168</f>
        <v>0</v>
      </c>
      <c r="F166" s="112">
        <f t="shared" si="107"/>
        <v>0</v>
      </c>
      <c r="G166" s="112">
        <f t="shared" ref="G166" si="108">G167+G168</f>
        <v>0</v>
      </c>
      <c r="H166" s="112">
        <f t="shared" si="107"/>
        <v>0</v>
      </c>
      <c r="I166" s="112">
        <f t="shared" si="107"/>
        <v>0</v>
      </c>
      <c r="J166" s="112">
        <f t="shared" si="107"/>
        <v>52</v>
      </c>
      <c r="L166" s="98"/>
      <c r="M166" s="98"/>
      <c r="N166" s="98"/>
      <c r="O166" s="98"/>
      <c r="P166" s="98"/>
      <c r="Q166" s="98"/>
      <c r="R166" s="98"/>
    </row>
    <row r="167" spans="1:18" x14ac:dyDescent="0.25">
      <c r="A167" s="653">
        <v>3211</v>
      </c>
      <c r="B167" s="654"/>
      <c r="C167" s="655"/>
      <c r="D167" s="103" t="s">
        <v>130</v>
      </c>
      <c r="E167" s="494">
        <v>0</v>
      </c>
      <c r="F167" s="120">
        <v>0</v>
      </c>
      <c r="G167" s="209">
        <v>0</v>
      </c>
      <c r="H167" s="209">
        <v>0</v>
      </c>
      <c r="I167" s="209">
        <v>0</v>
      </c>
      <c r="J167" s="156">
        <v>0</v>
      </c>
      <c r="L167" s="98"/>
      <c r="M167" s="98"/>
      <c r="N167" s="98"/>
      <c r="O167" s="98"/>
      <c r="P167" s="98"/>
      <c r="Q167" s="98"/>
      <c r="R167" s="98"/>
    </row>
    <row r="168" spans="1:18" x14ac:dyDescent="0.25">
      <c r="A168" s="653">
        <v>3212</v>
      </c>
      <c r="B168" s="654"/>
      <c r="C168" s="655"/>
      <c r="D168" s="30" t="s">
        <v>127</v>
      </c>
      <c r="E168" s="483">
        <v>0</v>
      </c>
      <c r="F168" s="120">
        <v>0</v>
      </c>
      <c r="G168" s="209">
        <v>0</v>
      </c>
      <c r="H168" s="209">
        <v>0</v>
      </c>
      <c r="I168" s="209">
        <v>0</v>
      </c>
      <c r="J168" s="156">
        <v>52</v>
      </c>
      <c r="L168" s="98"/>
      <c r="M168" s="98"/>
      <c r="N168" s="98"/>
      <c r="O168" s="98"/>
      <c r="P168" s="98"/>
      <c r="Q168" s="98"/>
      <c r="R168" s="98"/>
    </row>
    <row r="169" spans="1:18" ht="15" customHeight="1" x14ac:dyDescent="0.25">
      <c r="A169" s="662" t="s">
        <v>191</v>
      </c>
      <c r="B169" s="663"/>
      <c r="C169" s="664"/>
      <c r="D169" s="572" t="s">
        <v>192</v>
      </c>
      <c r="E169" s="490"/>
      <c r="F169" s="370"/>
      <c r="G169" s="470"/>
      <c r="H169" s="470"/>
      <c r="I169" s="209"/>
      <c r="J169" s="366"/>
      <c r="L169" s="98"/>
      <c r="M169" s="98"/>
      <c r="N169" s="98"/>
      <c r="O169" s="98"/>
      <c r="P169" s="98"/>
      <c r="Q169" s="98"/>
      <c r="R169" s="98"/>
    </row>
    <row r="170" spans="1:18" x14ac:dyDescent="0.25">
      <c r="A170" s="68"/>
      <c r="B170" s="72">
        <v>3</v>
      </c>
      <c r="C170" s="73"/>
      <c r="D170" s="74" t="s">
        <v>13</v>
      </c>
      <c r="E170" s="491">
        <f t="shared" ref="E170:J170" si="109">E171+E179</f>
        <v>0</v>
      </c>
      <c r="F170" s="116">
        <f t="shared" si="109"/>
        <v>0</v>
      </c>
      <c r="G170" s="116">
        <f t="shared" ref="G170" si="110">G171+G179</f>
        <v>0</v>
      </c>
      <c r="H170" s="116">
        <f t="shared" si="109"/>
        <v>0</v>
      </c>
      <c r="I170" s="116">
        <f t="shared" si="109"/>
        <v>0</v>
      </c>
      <c r="J170" s="116">
        <f t="shared" si="109"/>
        <v>3564.02</v>
      </c>
      <c r="L170" s="98"/>
      <c r="M170" s="98"/>
      <c r="N170" s="98"/>
      <c r="O170" s="98"/>
      <c r="P170" s="98"/>
      <c r="Q170" s="98"/>
      <c r="R170" s="98"/>
    </row>
    <row r="171" spans="1:18" x14ac:dyDescent="0.25">
      <c r="A171" s="40"/>
      <c r="B171" s="41">
        <v>31</v>
      </c>
      <c r="C171" s="50"/>
      <c r="D171" s="78" t="s">
        <v>14</v>
      </c>
      <c r="E171" s="492">
        <f>E172+E174+E176</f>
        <v>0</v>
      </c>
      <c r="F171" s="119">
        <f>F172+F174+F176</f>
        <v>0</v>
      </c>
      <c r="G171" s="119">
        <f t="shared" ref="G171" si="111">G172+G174+G176</f>
        <v>0</v>
      </c>
      <c r="H171" s="119">
        <f t="shared" ref="H171:J171" si="112">H172+H174+H176</f>
        <v>0</v>
      </c>
      <c r="I171" s="119">
        <f t="shared" si="112"/>
        <v>0</v>
      </c>
      <c r="J171" s="119">
        <f t="shared" si="112"/>
        <v>3416.02</v>
      </c>
      <c r="L171" s="98"/>
      <c r="M171" s="98"/>
      <c r="N171" s="98"/>
      <c r="O171" s="98"/>
      <c r="P171" s="98"/>
      <c r="Q171" s="98"/>
      <c r="R171" s="98"/>
    </row>
    <row r="172" spans="1:18" x14ac:dyDescent="0.25">
      <c r="A172" s="79"/>
      <c r="B172" s="80">
        <v>311</v>
      </c>
      <c r="C172" s="83"/>
      <c r="D172" s="82" t="s">
        <v>101</v>
      </c>
      <c r="E172" s="118">
        <f t="shared" ref="E172:J172" si="113">E173</f>
        <v>0</v>
      </c>
      <c r="F172" s="112">
        <f t="shared" si="113"/>
        <v>0</v>
      </c>
      <c r="G172" s="112">
        <f t="shared" si="113"/>
        <v>0</v>
      </c>
      <c r="H172" s="112">
        <f t="shared" si="113"/>
        <v>0</v>
      </c>
      <c r="I172" s="112">
        <f t="shared" si="113"/>
        <v>0</v>
      </c>
      <c r="J172" s="112">
        <f t="shared" si="113"/>
        <v>2741.65</v>
      </c>
      <c r="L172" s="98"/>
      <c r="M172" s="98"/>
      <c r="N172" s="98"/>
      <c r="O172" s="98"/>
      <c r="P172" s="98"/>
      <c r="Q172" s="98"/>
      <c r="R172" s="98"/>
    </row>
    <row r="173" spans="1:18" x14ac:dyDescent="0.25">
      <c r="A173" s="653">
        <v>3111</v>
      </c>
      <c r="B173" s="654"/>
      <c r="C173" s="655"/>
      <c r="D173" s="30" t="s">
        <v>76</v>
      </c>
      <c r="E173" s="493">
        <v>0</v>
      </c>
      <c r="F173" s="208">
        <v>0</v>
      </c>
      <c r="G173" s="208">
        <v>0</v>
      </c>
      <c r="H173" s="208">
        <v>0</v>
      </c>
      <c r="I173" s="208"/>
      <c r="J173" s="148">
        <v>2741.65</v>
      </c>
      <c r="L173" s="98"/>
      <c r="M173" s="98"/>
      <c r="N173" s="98"/>
      <c r="O173" s="98"/>
      <c r="P173" s="98"/>
      <c r="Q173" s="98"/>
      <c r="R173" s="98"/>
    </row>
    <row r="174" spans="1:18" s="66" customFormat="1" x14ac:dyDescent="0.25">
      <c r="A174" s="79"/>
      <c r="B174" s="80">
        <v>312</v>
      </c>
      <c r="C174" s="83"/>
      <c r="D174" s="82" t="s">
        <v>77</v>
      </c>
      <c r="E174" s="118">
        <f t="shared" ref="E174:J174" si="114">E175</f>
        <v>0</v>
      </c>
      <c r="F174" s="112">
        <f t="shared" si="114"/>
        <v>0</v>
      </c>
      <c r="G174" s="112">
        <f t="shared" si="114"/>
        <v>0</v>
      </c>
      <c r="H174" s="112">
        <f t="shared" si="114"/>
        <v>0</v>
      </c>
      <c r="I174" s="112">
        <f t="shared" si="114"/>
        <v>0</v>
      </c>
      <c r="J174" s="112">
        <f t="shared" si="114"/>
        <v>222</v>
      </c>
      <c r="K174" s="212"/>
      <c r="L174" s="98"/>
      <c r="M174" s="98"/>
      <c r="N174" s="98"/>
      <c r="O174" s="98"/>
      <c r="P174" s="98"/>
    </row>
    <row r="175" spans="1:18" s="98" customFormat="1" x14ac:dyDescent="0.25">
      <c r="A175" s="653">
        <v>3121</v>
      </c>
      <c r="B175" s="654"/>
      <c r="C175" s="655"/>
      <c r="D175" s="30" t="s">
        <v>77</v>
      </c>
      <c r="E175" s="483">
        <v>0</v>
      </c>
      <c r="F175" s="209">
        <v>0</v>
      </c>
      <c r="G175" s="209">
        <v>0</v>
      </c>
      <c r="H175" s="209">
        <v>0</v>
      </c>
      <c r="I175" s="209"/>
      <c r="J175" s="148">
        <v>222</v>
      </c>
      <c r="K175" s="212"/>
    </row>
    <row r="176" spans="1:18" s="37" customFormat="1" x14ac:dyDescent="0.25">
      <c r="A176" s="79"/>
      <c r="B176" s="80">
        <v>313</v>
      </c>
      <c r="C176" s="83"/>
      <c r="D176" s="82" t="s">
        <v>78</v>
      </c>
      <c r="E176" s="118">
        <f t="shared" ref="E176:J176" si="115">E177</f>
        <v>0</v>
      </c>
      <c r="F176" s="112">
        <f t="shared" si="115"/>
        <v>0</v>
      </c>
      <c r="G176" s="112">
        <f t="shared" si="115"/>
        <v>0</v>
      </c>
      <c r="H176" s="112">
        <f t="shared" si="115"/>
        <v>0</v>
      </c>
      <c r="I176" s="112">
        <f t="shared" si="115"/>
        <v>0</v>
      </c>
      <c r="J176" s="112">
        <f t="shared" si="115"/>
        <v>452.37</v>
      </c>
      <c r="K176" s="212"/>
      <c r="L176" s="98"/>
      <c r="M176" s="98"/>
      <c r="N176" s="98"/>
      <c r="O176" s="98"/>
      <c r="P176" s="98"/>
    </row>
    <row r="177" spans="1:16" s="44" customFormat="1" x14ac:dyDescent="0.25">
      <c r="A177" s="653">
        <v>3132</v>
      </c>
      <c r="B177" s="654"/>
      <c r="C177" s="655"/>
      <c r="D177" s="30" t="s">
        <v>102</v>
      </c>
      <c r="E177" s="483">
        <v>0</v>
      </c>
      <c r="F177" s="209">
        <v>0</v>
      </c>
      <c r="G177" s="209">
        <v>0</v>
      </c>
      <c r="H177" s="209">
        <v>0</v>
      </c>
      <c r="I177" s="209"/>
      <c r="J177" s="148">
        <v>452.37</v>
      </c>
      <c r="K177" s="212"/>
      <c r="L177" s="98"/>
      <c r="M177" s="98"/>
      <c r="N177" s="98"/>
      <c r="O177" s="98"/>
      <c r="P177" s="98"/>
    </row>
    <row r="178" spans="1:16" s="76" customFormat="1" x14ac:dyDescent="0.25">
      <c r="A178" s="653">
        <v>3133</v>
      </c>
      <c r="B178" s="654"/>
      <c r="C178" s="655"/>
      <c r="D178" s="30" t="s">
        <v>129</v>
      </c>
      <c r="E178" s="483">
        <v>0</v>
      </c>
      <c r="F178" s="209">
        <v>0</v>
      </c>
      <c r="G178" s="209">
        <v>0</v>
      </c>
      <c r="H178" s="209">
        <v>0</v>
      </c>
      <c r="I178" s="209"/>
      <c r="J178" s="148">
        <v>0</v>
      </c>
      <c r="K178" s="212"/>
      <c r="L178" s="98"/>
      <c r="M178" s="98"/>
      <c r="N178" s="98"/>
      <c r="O178" s="98"/>
      <c r="P178" s="98"/>
    </row>
    <row r="179" spans="1:16" x14ac:dyDescent="0.25">
      <c r="A179" s="40"/>
      <c r="B179" s="41">
        <v>32</v>
      </c>
      <c r="C179" s="50"/>
      <c r="D179" s="78" t="s">
        <v>25</v>
      </c>
      <c r="E179" s="492">
        <f>E180</f>
        <v>0</v>
      </c>
      <c r="F179" s="119">
        <f>F180</f>
        <v>0</v>
      </c>
      <c r="G179" s="119">
        <f t="shared" ref="G179:J179" si="116">G180</f>
        <v>0</v>
      </c>
      <c r="H179" s="119">
        <f t="shared" si="116"/>
        <v>0</v>
      </c>
      <c r="I179" s="119">
        <f t="shared" si="116"/>
        <v>0</v>
      </c>
      <c r="J179" s="119">
        <f t="shared" si="116"/>
        <v>148</v>
      </c>
      <c r="L179" s="98"/>
      <c r="M179" s="98"/>
      <c r="N179" s="98"/>
      <c r="O179" s="98"/>
      <c r="P179" s="98"/>
    </row>
    <row r="180" spans="1:16" s="76" customFormat="1" x14ac:dyDescent="0.25">
      <c r="A180" s="79"/>
      <c r="B180" s="80">
        <v>321</v>
      </c>
      <c r="C180" s="83"/>
      <c r="D180" s="82" t="s">
        <v>39</v>
      </c>
      <c r="E180" s="118">
        <f t="shared" ref="E180:J180" si="117">E181+E182</f>
        <v>0</v>
      </c>
      <c r="F180" s="112">
        <f t="shared" si="117"/>
        <v>0</v>
      </c>
      <c r="G180" s="112">
        <f t="shared" ref="G180" si="118">G181+G182</f>
        <v>0</v>
      </c>
      <c r="H180" s="112">
        <f t="shared" si="117"/>
        <v>0</v>
      </c>
      <c r="I180" s="112">
        <f t="shared" si="117"/>
        <v>0</v>
      </c>
      <c r="J180" s="112">
        <f t="shared" si="117"/>
        <v>148</v>
      </c>
      <c r="K180" s="212"/>
      <c r="L180" s="98"/>
      <c r="M180" s="98"/>
      <c r="N180" s="98"/>
      <c r="O180" s="98"/>
      <c r="P180" s="98"/>
    </row>
    <row r="181" spans="1:16" ht="15" customHeight="1" x14ac:dyDescent="0.25">
      <c r="A181" s="653">
        <v>3211</v>
      </c>
      <c r="B181" s="654"/>
      <c r="C181" s="655"/>
      <c r="D181" s="103" t="s">
        <v>130</v>
      </c>
      <c r="E181" s="493">
        <v>0</v>
      </c>
      <c r="F181" s="209">
        <v>0</v>
      </c>
      <c r="G181" s="209">
        <v>0</v>
      </c>
      <c r="H181" s="209">
        <v>0</v>
      </c>
      <c r="I181" s="209"/>
      <c r="J181" s="156">
        <v>0</v>
      </c>
      <c r="L181" s="98"/>
      <c r="M181" s="98"/>
      <c r="N181" s="98"/>
      <c r="O181" s="98"/>
      <c r="P181" s="98"/>
    </row>
    <row r="182" spans="1:16" s="76" customFormat="1" x14ac:dyDescent="0.25">
      <c r="A182" s="653">
        <v>3212</v>
      </c>
      <c r="B182" s="654"/>
      <c r="C182" s="655"/>
      <c r="D182" s="30" t="s">
        <v>127</v>
      </c>
      <c r="E182" s="494">
        <v>0</v>
      </c>
      <c r="F182" s="209">
        <v>0</v>
      </c>
      <c r="G182" s="209">
        <v>0</v>
      </c>
      <c r="H182" s="209">
        <v>0</v>
      </c>
      <c r="I182" s="209"/>
      <c r="J182" s="156">
        <v>148</v>
      </c>
      <c r="K182" s="212"/>
      <c r="L182" s="98"/>
      <c r="M182" s="98"/>
      <c r="N182" s="98"/>
      <c r="O182" s="98"/>
      <c r="P182" s="98"/>
    </row>
    <row r="183" spans="1:16" x14ac:dyDescent="0.25">
      <c r="A183" s="182" t="s">
        <v>243</v>
      </c>
      <c r="B183" s="567"/>
      <c r="C183" s="568"/>
      <c r="D183" s="569" t="s">
        <v>244</v>
      </c>
      <c r="E183" s="140">
        <f t="shared" ref="E183:J183" si="119">E185</f>
        <v>95</v>
      </c>
      <c r="F183" s="140">
        <f t="shared" si="119"/>
        <v>0</v>
      </c>
      <c r="G183" s="140">
        <f t="shared" ref="G183" si="120">G185</f>
        <v>0</v>
      </c>
      <c r="H183" s="140">
        <f t="shared" si="119"/>
        <v>0</v>
      </c>
      <c r="I183" s="140">
        <f t="shared" si="119"/>
        <v>0</v>
      </c>
      <c r="J183" s="140">
        <f t="shared" si="119"/>
        <v>0</v>
      </c>
      <c r="L183" s="98"/>
      <c r="M183" s="98"/>
      <c r="N183" s="98"/>
      <c r="O183" s="98"/>
      <c r="P183" s="98"/>
    </row>
    <row r="184" spans="1:16" ht="15" customHeight="1" x14ac:dyDescent="0.25">
      <c r="A184" s="662" t="s">
        <v>180</v>
      </c>
      <c r="B184" s="663"/>
      <c r="C184" s="664"/>
      <c r="D184" s="572" t="s">
        <v>133</v>
      </c>
      <c r="E184" s="120"/>
      <c r="F184" s="156"/>
      <c r="G184" s="156"/>
      <c r="H184" s="156"/>
      <c r="I184" s="120"/>
      <c r="J184" s="148"/>
      <c r="L184" s="98"/>
      <c r="M184" s="98"/>
      <c r="N184" s="98"/>
      <c r="O184" s="98"/>
      <c r="P184" s="98"/>
    </row>
    <row r="185" spans="1:16" x14ac:dyDescent="0.25">
      <c r="A185" s="668">
        <v>3</v>
      </c>
      <c r="B185" s="669"/>
      <c r="C185" s="670"/>
      <c r="D185" s="469" t="s">
        <v>13</v>
      </c>
      <c r="E185" s="121">
        <f t="shared" ref="E185:J187" si="121">E186</f>
        <v>95</v>
      </c>
      <c r="F185" s="121">
        <f t="shared" si="121"/>
        <v>0</v>
      </c>
      <c r="G185" s="121">
        <f t="shared" si="121"/>
        <v>0</v>
      </c>
      <c r="H185" s="121">
        <f t="shared" si="121"/>
        <v>0</v>
      </c>
      <c r="I185" s="121">
        <f t="shared" si="121"/>
        <v>0</v>
      </c>
      <c r="J185" s="121">
        <f t="shared" si="121"/>
        <v>0</v>
      </c>
      <c r="L185" s="98"/>
      <c r="M185" s="98"/>
      <c r="N185" s="98"/>
      <c r="O185" s="98"/>
      <c r="P185" s="98"/>
    </row>
    <row r="186" spans="1:16" x14ac:dyDescent="0.25">
      <c r="A186" s="671">
        <v>32</v>
      </c>
      <c r="B186" s="672"/>
      <c r="C186" s="673"/>
      <c r="D186" s="495" t="s">
        <v>25</v>
      </c>
      <c r="E186" s="122">
        <f t="shared" si="121"/>
        <v>95</v>
      </c>
      <c r="F186" s="122">
        <f t="shared" si="121"/>
        <v>0</v>
      </c>
      <c r="G186" s="122">
        <f t="shared" si="121"/>
        <v>0</v>
      </c>
      <c r="H186" s="122">
        <f t="shared" si="121"/>
        <v>0</v>
      </c>
      <c r="I186" s="122">
        <f t="shared" si="121"/>
        <v>0</v>
      </c>
      <c r="J186" s="122">
        <f t="shared" si="121"/>
        <v>0</v>
      </c>
      <c r="L186" s="98"/>
      <c r="M186" s="98"/>
      <c r="N186" s="98"/>
      <c r="O186" s="98"/>
      <c r="P186" s="98"/>
    </row>
    <row r="187" spans="1:16" x14ac:dyDescent="0.25">
      <c r="A187" s="25"/>
      <c r="B187" s="85">
        <v>323</v>
      </c>
      <c r="C187" s="81"/>
      <c r="D187" s="496" t="s">
        <v>48</v>
      </c>
      <c r="E187" s="141">
        <f t="shared" si="121"/>
        <v>95</v>
      </c>
      <c r="F187" s="141">
        <f t="shared" si="121"/>
        <v>0</v>
      </c>
      <c r="G187" s="141">
        <f t="shared" si="121"/>
        <v>0</v>
      </c>
      <c r="H187" s="141">
        <f t="shared" si="121"/>
        <v>0</v>
      </c>
      <c r="I187" s="141">
        <f t="shared" si="121"/>
        <v>0</v>
      </c>
      <c r="J187" s="141">
        <f t="shared" si="121"/>
        <v>0</v>
      </c>
      <c r="L187" s="98"/>
      <c r="M187" s="98"/>
      <c r="N187" s="98"/>
      <c r="O187" s="98"/>
      <c r="P187" s="98"/>
    </row>
    <row r="188" spans="1:16" x14ac:dyDescent="0.25">
      <c r="A188" s="25"/>
      <c r="B188" s="99"/>
      <c r="C188" s="27">
        <v>3237</v>
      </c>
      <c r="D188" s="497" t="s">
        <v>131</v>
      </c>
      <c r="E188" s="120">
        <v>95</v>
      </c>
      <c r="F188" s="156">
        <v>0</v>
      </c>
      <c r="G188" s="156">
        <v>0</v>
      </c>
      <c r="H188" s="156">
        <v>0</v>
      </c>
      <c r="I188" s="156">
        <v>0</v>
      </c>
      <c r="J188" s="156">
        <v>0</v>
      </c>
      <c r="L188" s="98"/>
      <c r="M188" s="98"/>
      <c r="N188" s="98"/>
      <c r="O188" s="98"/>
      <c r="P188" s="98"/>
    </row>
    <row r="189" spans="1:16" ht="17.25" customHeight="1" x14ac:dyDescent="0.25">
      <c r="A189" s="570" t="s">
        <v>79</v>
      </c>
      <c r="B189" s="567"/>
      <c r="C189" s="568"/>
      <c r="D189" s="55" t="s">
        <v>174</v>
      </c>
      <c r="E189" s="498">
        <f t="shared" ref="E189:J189" si="122">E191</f>
        <v>530.88</v>
      </c>
      <c r="F189" s="140">
        <f t="shared" si="122"/>
        <v>530.89</v>
      </c>
      <c r="G189" s="140">
        <f t="shared" ref="G189" si="123">G191</f>
        <v>530.89</v>
      </c>
      <c r="H189" s="140">
        <f t="shared" si="122"/>
        <v>531</v>
      </c>
      <c r="I189" s="140">
        <f t="shared" si="122"/>
        <v>531</v>
      </c>
      <c r="J189" s="140">
        <f t="shared" si="122"/>
        <v>531</v>
      </c>
      <c r="L189" s="98"/>
      <c r="M189" s="98"/>
      <c r="N189" s="98"/>
      <c r="O189" s="98"/>
      <c r="P189" s="98"/>
    </row>
    <row r="190" spans="1:16" ht="15" customHeight="1" x14ac:dyDescent="0.25">
      <c r="A190" s="662" t="s">
        <v>180</v>
      </c>
      <c r="B190" s="663"/>
      <c r="C190" s="664"/>
      <c r="D190" s="572" t="s">
        <v>133</v>
      </c>
      <c r="E190" s="490"/>
      <c r="F190" s="209"/>
      <c r="G190" s="209"/>
      <c r="H190" s="209"/>
      <c r="I190" s="209"/>
      <c r="J190" s="156"/>
      <c r="L190" s="98"/>
      <c r="M190" s="98"/>
      <c r="N190" s="98"/>
      <c r="O190" s="98"/>
      <c r="P190" s="98"/>
    </row>
    <row r="191" spans="1:16" x14ac:dyDescent="0.25">
      <c r="A191" s="668">
        <v>3</v>
      </c>
      <c r="B191" s="669"/>
      <c r="C191" s="670"/>
      <c r="D191" s="36" t="s">
        <v>13</v>
      </c>
      <c r="E191" s="481">
        <f t="shared" ref="E191:J193" si="124">E192</f>
        <v>530.88</v>
      </c>
      <c r="F191" s="121">
        <f t="shared" si="124"/>
        <v>530.89</v>
      </c>
      <c r="G191" s="121">
        <f t="shared" si="124"/>
        <v>530.89</v>
      </c>
      <c r="H191" s="121">
        <f t="shared" si="124"/>
        <v>531</v>
      </c>
      <c r="I191" s="121">
        <f t="shared" si="124"/>
        <v>531</v>
      </c>
      <c r="J191" s="121">
        <f t="shared" si="124"/>
        <v>531</v>
      </c>
      <c r="L191" s="98"/>
      <c r="M191" s="98"/>
      <c r="N191" s="98"/>
      <c r="O191" s="98"/>
      <c r="P191" s="98"/>
    </row>
    <row r="192" spans="1:16" x14ac:dyDescent="0.25">
      <c r="A192" s="671">
        <v>32</v>
      </c>
      <c r="B192" s="672"/>
      <c r="C192" s="673"/>
      <c r="D192" s="51" t="s">
        <v>25</v>
      </c>
      <c r="E192" s="499">
        <f t="shared" si="124"/>
        <v>530.88</v>
      </c>
      <c r="F192" s="122">
        <f t="shared" si="124"/>
        <v>530.89</v>
      </c>
      <c r="G192" s="122">
        <f t="shared" si="124"/>
        <v>530.89</v>
      </c>
      <c r="H192" s="122">
        <f t="shared" si="124"/>
        <v>531</v>
      </c>
      <c r="I192" s="122">
        <f t="shared" si="124"/>
        <v>531</v>
      </c>
      <c r="J192" s="122">
        <f t="shared" si="124"/>
        <v>531</v>
      </c>
      <c r="L192" s="98"/>
      <c r="M192" s="98"/>
      <c r="N192" s="98"/>
      <c r="O192" s="98"/>
      <c r="P192" s="98"/>
    </row>
    <row r="193" spans="1:16" x14ac:dyDescent="0.25">
      <c r="A193" s="25"/>
      <c r="B193" s="85">
        <v>323</v>
      </c>
      <c r="C193" s="81"/>
      <c r="D193" s="84" t="s">
        <v>48</v>
      </c>
      <c r="E193" s="118">
        <f t="shared" si="124"/>
        <v>530.88</v>
      </c>
      <c r="F193" s="112">
        <f t="shared" si="124"/>
        <v>530.89</v>
      </c>
      <c r="G193" s="112">
        <f t="shared" si="124"/>
        <v>530.89</v>
      </c>
      <c r="H193" s="112">
        <f t="shared" si="124"/>
        <v>531</v>
      </c>
      <c r="I193" s="112">
        <f t="shared" si="124"/>
        <v>531</v>
      </c>
      <c r="J193" s="112">
        <f t="shared" si="124"/>
        <v>531</v>
      </c>
      <c r="L193" s="98"/>
      <c r="M193" s="98"/>
      <c r="N193" s="98"/>
      <c r="O193" s="98"/>
      <c r="P193" s="98"/>
    </row>
    <row r="194" spans="1:16" x14ac:dyDescent="0.25">
      <c r="A194" s="25"/>
      <c r="B194" s="99"/>
      <c r="C194" s="27">
        <v>3237</v>
      </c>
      <c r="D194" s="97" t="s">
        <v>131</v>
      </c>
      <c r="E194" s="485">
        <v>530.88</v>
      </c>
      <c r="F194" s="209">
        <v>530.89</v>
      </c>
      <c r="G194" s="209">
        <v>530.89</v>
      </c>
      <c r="H194" s="209">
        <v>531</v>
      </c>
      <c r="I194" s="209">
        <v>531</v>
      </c>
      <c r="J194" s="120">
        <v>531</v>
      </c>
      <c r="L194" s="98"/>
      <c r="M194" s="98"/>
      <c r="N194" s="98"/>
      <c r="O194" s="98"/>
      <c r="P194" s="98"/>
    </row>
    <row r="195" spans="1:16" x14ac:dyDescent="0.25">
      <c r="A195" s="561" t="s">
        <v>260</v>
      </c>
      <c r="B195" s="58"/>
      <c r="C195" s="59"/>
      <c r="D195" s="60" t="s">
        <v>261</v>
      </c>
      <c r="E195" s="114">
        <f>E197</f>
        <v>0</v>
      </c>
      <c r="F195" s="114">
        <f t="shared" ref="F195:J195" si="125">F197</f>
        <v>0</v>
      </c>
      <c r="G195" s="114">
        <f t="shared" ref="G195" si="126">G197</f>
        <v>0</v>
      </c>
      <c r="H195" s="114">
        <f t="shared" si="125"/>
        <v>250</v>
      </c>
      <c r="I195" s="114">
        <f t="shared" si="125"/>
        <v>250</v>
      </c>
      <c r="J195" s="354">
        <f t="shared" si="125"/>
        <v>250</v>
      </c>
      <c r="K195" s="566"/>
      <c r="L195" s="98"/>
      <c r="M195" s="98"/>
      <c r="N195" s="98"/>
      <c r="O195" s="98"/>
      <c r="P195" s="98"/>
    </row>
    <row r="196" spans="1:16" ht="15" customHeight="1" x14ac:dyDescent="0.25">
      <c r="A196" s="662" t="s">
        <v>178</v>
      </c>
      <c r="B196" s="663"/>
      <c r="C196" s="664"/>
      <c r="D196" s="572" t="s">
        <v>9</v>
      </c>
      <c r="E196" s="113"/>
      <c r="F196" s="113"/>
      <c r="G196" s="120"/>
      <c r="H196" s="120"/>
      <c r="I196" s="120"/>
      <c r="J196" s="147"/>
      <c r="K196" s="565"/>
      <c r="L196" s="98"/>
      <c r="M196" s="98"/>
      <c r="N196" s="98"/>
      <c r="O196" s="98"/>
      <c r="P196" s="98"/>
    </row>
    <row r="197" spans="1:16" s="76" customFormat="1" ht="18" customHeight="1" x14ac:dyDescent="0.25">
      <c r="A197" s="68"/>
      <c r="B197" s="562">
        <v>3</v>
      </c>
      <c r="C197" s="69"/>
      <c r="D197" s="262" t="s">
        <v>13</v>
      </c>
      <c r="E197" s="116">
        <f>E198</f>
        <v>0</v>
      </c>
      <c r="F197" s="116">
        <f t="shared" ref="F197:J198" si="127">F198</f>
        <v>0</v>
      </c>
      <c r="G197" s="116">
        <f t="shared" si="127"/>
        <v>0</v>
      </c>
      <c r="H197" s="116">
        <f t="shared" si="127"/>
        <v>250</v>
      </c>
      <c r="I197" s="116">
        <f t="shared" si="127"/>
        <v>250</v>
      </c>
      <c r="J197" s="121">
        <f t="shared" si="127"/>
        <v>250</v>
      </c>
      <c r="K197" s="566"/>
      <c r="L197" s="98"/>
      <c r="M197" s="98"/>
      <c r="N197" s="98"/>
      <c r="O197" s="98"/>
      <c r="P197" s="98"/>
    </row>
    <row r="198" spans="1:16" ht="18" customHeight="1" x14ac:dyDescent="0.25">
      <c r="A198" s="552"/>
      <c r="B198" s="563">
        <v>32</v>
      </c>
      <c r="C198" s="553"/>
      <c r="D198" s="43" t="s">
        <v>25</v>
      </c>
      <c r="E198" s="119">
        <f>E199</f>
        <v>0</v>
      </c>
      <c r="F198" s="119">
        <f t="shared" si="127"/>
        <v>0</v>
      </c>
      <c r="G198" s="119">
        <f t="shared" si="127"/>
        <v>0</v>
      </c>
      <c r="H198" s="119">
        <f t="shared" si="127"/>
        <v>250</v>
      </c>
      <c r="I198" s="119">
        <f t="shared" si="127"/>
        <v>250</v>
      </c>
      <c r="J198" s="122">
        <f t="shared" si="127"/>
        <v>250</v>
      </c>
      <c r="K198" s="566"/>
      <c r="L198" s="98"/>
      <c r="M198" s="98"/>
      <c r="N198" s="98"/>
      <c r="O198" s="98"/>
      <c r="P198" s="98"/>
    </row>
    <row r="199" spans="1:16" x14ac:dyDescent="0.25">
      <c r="A199" s="79"/>
      <c r="B199" s="85">
        <v>329</v>
      </c>
      <c r="C199" s="81"/>
      <c r="D199" s="84" t="s">
        <v>57</v>
      </c>
      <c r="E199" s="112">
        <f>E200+E201</f>
        <v>0</v>
      </c>
      <c r="F199" s="112">
        <f t="shared" ref="F199:J199" si="128">F200+F201</f>
        <v>0</v>
      </c>
      <c r="G199" s="112">
        <f t="shared" ref="G199" si="129">G200+G201</f>
        <v>0</v>
      </c>
      <c r="H199" s="112">
        <f t="shared" si="128"/>
        <v>250</v>
      </c>
      <c r="I199" s="112">
        <f t="shared" si="128"/>
        <v>250</v>
      </c>
      <c r="J199" s="141">
        <f t="shared" si="128"/>
        <v>250</v>
      </c>
      <c r="K199" s="566"/>
      <c r="L199" s="98"/>
      <c r="M199" s="98"/>
      <c r="N199" s="98"/>
      <c r="O199" s="98"/>
      <c r="P199" s="98"/>
    </row>
    <row r="200" spans="1:16" s="37" customFormat="1" ht="18" customHeight="1" x14ac:dyDescent="0.25">
      <c r="A200" s="550"/>
      <c r="B200" s="29">
        <v>3291</v>
      </c>
      <c r="C200" s="551"/>
      <c r="D200" s="28" t="s">
        <v>262</v>
      </c>
      <c r="E200" s="113">
        <v>0</v>
      </c>
      <c r="F200" s="120">
        <v>0</v>
      </c>
      <c r="G200" s="120">
        <v>0</v>
      </c>
      <c r="H200" s="120">
        <v>250</v>
      </c>
      <c r="I200" s="120">
        <v>250</v>
      </c>
      <c r="J200" s="147">
        <v>250</v>
      </c>
      <c r="K200" s="565"/>
      <c r="L200" s="98"/>
      <c r="M200" s="98"/>
      <c r="N200" s="98"/>
      <c r="O200" s="98"/>
      <c r="P200" s="98"/>
    </row>
    <row r="201" spans="1:16" s="44" customFormat="1" x14ac:dyDescent="0.25">
      <c r="A201" s="550"/>
      <c r="B201" s="29">
        <v>3299</v>
      </c>
      <c r="C201" s="551"/>
      <c r="D201" s="28" t="s">
        <v>57</v>
      </c>
      <c r="E201" s="113">
        <v>0</v>
      </c>
      <c r="F201" s="120">
        <v>0</v>
      </c>
      <c r="G201" s="120">
        <v>0</v>
      </c>
      <c r="H201" s="120">
        <v>0</v>
      </c>
      <c r="I201" s="120">
        <v>0</v>
      </c>
      <c r="J201" s="147">
        <v>0</v>
      </c>
      <c r="K201" s="565"/>
      <c r="L201" s="98"/>
      <c r="M201" s="98"/>
      <c r="N201" s="98"/>
      <c r="O201" s="98"/>
      <c r="P201" s="98"/>
    </row>
    <row r="202" spans="1:16" s="76" customFormat="1" ht="18" customHeight="1" x14ac:dyDescent="0.25">
      <c r="A202" s="61" t="s">
        <v>72</v>
      </c>
      <c r="B202" s="58"/>
      <c r="C202" s="59"/>
      <c r="D202" s="60" t="s">
        <v>80</v>
      </c>
      <c r="E202" s="500">
        <f>E203</f>
        <v>1087.18</v>
      </c>
      <c r="F202" s="149">
        <f>F203</f>
        <v>1000</v>
      </c>
      <c r="G202" s="149">
        <f t="shared" ref="G202:J202" si="130">G203</f>
        <v>1135.78</v>
      </c>
      <c r="H202" s="149">
        <f t="shared" si="130"/>
        <v>1000</v>
      </c>
      <c r="I202" s="149">
        <f t="shared" si="130"/>
        <v>1000</v>
      </c>
      <c r="J202" s="149">
        <f t="shared" si="130"/>
        <v>1000</v>
      </c>
      <c r="K202" s="212"/>
      <c r="L202" s="98"/>
      <c r="M202" s="98"/>
      <c r="N202" s="98"/>
      <c r="O202" s="98"/>
      <c r="P202" s="98"/>
    </row>
    <row r="203" spans="1:16" ht="18" customHeight="1" x14ac:dyDescent="0.25">
      <c r="A203" s="183" t="s">
        <v>85</v>
      </c>
      <c r="B203" s="184"/>
      <c r="C203" s="185"/>
      <c r="D203" s="186" t="s">
        <v>81</v>
      </c>
      <c r="E203" s="501">
        <f>E205</f>
        <v>1087.18</v>
      </c>
      <c r="F203" s="150">
        <f>F205</f>
        <v>1000</v>
      </c>
      <c r="G203" s="150">
        <f t="shared" ref="G203" si="131">G205</f>
        <v>1135.78</v>
      </c>
      <c r="H203" s="150">
        <f t="shared" ref="H203:J203" si="132">H205</f>
        <v>1000</v>
      </c>
      <c r="I203" s="150">
        <f t="shared" si="132"/>
        <v>1000</v>
      </c>
      <c r="J203" s="150">
        <f t="shared" si="132"/>
        <v>1000</v>
      </c>
      <c r="L203" s="98"/>
      <c r="M203" s="98"/>
      <c r="N203" s="98"/>
      <c r="O203" s="98"/>
      <c r="P203" s="98"/>
    </row>
    <row r="204" spans="1:16" ht="18" customHeight="1" x14ac:dyDescent="0.25">
      <c r="A204" s="662" t="s">
        <v>140</v>
      </c>
      <c r="B204" s="663"/>
      <c r="C204" s="664"/>
      <c r="D204" s="572" t="s">
        <v>134</v>
      </c>
      <c r="E204" s="502"/>
      <c r="F204" s="208"/>
      <c r="G204" s="208"/>
      <c r="H204" s="208"/>
      <c r="I204" s="208"/>
      <c r="J204" s="156"/>
      <c r="L204" s="98"/>
      <c r="M204" s="98"/>
      <c r="N204" s="98"/>
      <c r="O204" s="98"/>
      <c r="P204" s="98"/>
    </row>
    <row r="205" spans="1:16" ht="18" customHeight="1" x14ac:dyDescent="0.25">
      <c r="A205" s="68"/>
      <c r="B205" s="70">
        <v>3</v>
      </c>
      <c r="C205" s="69"/>
      <c r="D205" s="262" t="s">
        <v>13</v>
      </c>
      <c r="E205" s="503">
        <f t="shared" ref="E205:J207" si="133">E206</f>
        <v>1087.18</v>
      </c>
      <c r="F205" s="151">
        <f t="shared" si="133"/>
        <v>1000</v>
      </c>
      <c r="G205" s="151">
        <f t="shared" si="133"/>
        <v>1135.78</v>
      </c>
      <c r="H205" s="151">
        <f t="shared" si="133"/>
        <v>1000</v>
      </c>
      <c r="I205" s="151">
        <f t="shared" si="133"/>
        <v>1000</v>
      </c>
      <c r="J205" s="151">
        <f t="shared" si="133"/>
        <v>1000</v>
      </c>
      <c r="L205" s="98"/>
      <c r="M205" s="98"/>
      <c r="N205" s="98"/>
      <c r="O205" s="98"/>
      <c r="P205" s="98"/>
    </row>
    <row r="206" spans="1:16" ht="18" customHeight="1" x14ac:dyDescent="0.25">
      <c r="A206" s="40"/>
      <c r="B206" s="77">
        <v>37</v>
      </c>
      <c r="C206" s="42"/>
      <c r="D206" s="43" t="s">
        <v>82</v>
      </c>
      <c r="E206" s="504">
        <f t="shared" si="133"/>
        <v>1087.18</v>
      </c>
      <c r="F206" s="152">
        <f t="shared" si="133"/>
        <v>1000</v>
      </c>
      <c r="G206" s="152">
        <f t="shared" si="133"/>
        <v>1135.78</v>
      </c>
      <c r="H206" s="152">
        <f t="shared" si="133"/>
        <v>1000</v>
      </c>
      <c r="I206" s="152">
        <f t="shared" si="133"/>
        <v>1000</v>
      </c>
      <c r="J206" s="152">
        <f t="shared" si="133"/>
        <v>1000</v>
      </c>
      <c r="L206" s="98"/>
      <c r="M206" s="98"/>
      <c r="N206" s="98"/>
      <c r="O206" s="98"/>
      <c r="P206" s="98"/>
    </row>
    <row r="207" spans="1:16" ht="18" customHeight="1" x14ac:dyDescent="0.25">
      <c r="A207" s="79"/>
      <c r="B207" s="87">
        <v>372</v>
      </c>
      <c r="C207" s="81"/>
      <c r="D207" s="84" t="s">
        <v>83</v>
      </c>
      <c r="E207" s="505">
        <f>E208</f>
        <v>1087.18</v>
      </c>
      <c r="F207" s="153">
        <f>F208</f>
        <v>1000</v>
      </c>
      <c r="G207" s="153">
        <f t="shared" si="133"/>
        <v>1135.78</v>
      </c>
      <c r="H207" s="153">
        <f t="shared" si="133"/>
        <v>1000</v>
      </c>
      <c r="I207" s="153">
        <f t="shared" si="133"/>
        <v>1000</v>
      </c>
      <c r="J207" s="153">
        <f t="shared" si="133"/>
        <v>1000</v>
      </c>
      <c r="L207" s="98"/>
      <c r="M207" s="98"/>
      <c r="N207" s="98"/>
      <c r="O207" s="98"/>
      <c r="P207" s="98"/>
    </row>
    <row r="208" spans="1:16" s="98" customFormat="1" ht="33" customHeight="1" x14ac:dyDescent="0.25">
      <c r="A208" s="653">
        <v>3723</v>
      </c>
      <c r="B208" s="654"/>
      <c r="C208" s="655"/>
      <c r="D208" s="28" t="s">
        <v>84</v>
      </c>
      <c r="E208" s="482">
        <v>1087.18</v>
      </c>
      <c r="F208" s="209">
        <v>1000</v>
      </c>
      <c r="G208" s="209">
        <v>1135.78</v>
      </c>
      <c r="H208" s="209">
        <v>1000</v>
      </c>
      <c r="I208" s="209">
        <v>1000</v>
      </c>
      <c r="J208" s="209">
        <v>1000</v>
      </c>
      <c r="K208" s="564"/>
    </row>
    <row r="209" spans="1:16" ht="18" customHeight="1" x14ac:dyDescent="0.25">
      <c r="A209" s="187" t="s">
        <v>72</v>
      </c>
      <c r="B209" s="179"/>
      <c r="C209" s="180"/>
      <c r="D209" s="279" t="s">
        <v>86</v>
      </c>
      <c r="E209" s="506">
        <f>E210+E216</f>
        <v>2500</v>
      </c>
      <c r="F209" s="188">
        <f t="shared" ref="F209:J209" si="134">F210</f>
        <v>0</v>
      </c>
      <c r="G209" s="188">
        <f t="shared" si="134"/>
        <v>0</v>
      </c>
      <c r="H209" s="188">
        <f t="shared" si="134"/>
        <v>0</v>
      </c>
      <c r="I209" s="188">
        <f t="shared" si="134"/>
        <v>0</v>
      </c>
      <c r="J209" s="188">
        <f t="shared" si="134"/>
        <v>0</v>
      </c>
      <c r="L209" s="98"/>
      <c r="M209" s="98"/>
      <c r="N209" s="98"/>
      <c r="O209" s="98"/>
      <c r="P209" s="98"/>
    </row>
    <row r="210" spans="1:16" ht="18" customHeight="1" x14ac:dyDescent="0.25">
      <c r="A210" s="183" t="s">
        <v>135</v>
      </c>
      <c r="B210" s="189"/>
      <c r="C210" s="280"/>
      <c r="D210" s="281" t="s">
        <v>136</v>
      </c>
      <c r="E210" s="507">
        <f>E212</f>
        <v>0</v>
      </c>
      <c r="F210" s="289">
        <v>0</v>
      </c>
      <c r="G210" s="289">
        <v>0</v>
      </c>
      <c r="H210" s="289">
        <v>0</v>
      </c>
      <c r="I210" s="289">
        <v>0</v>
      </c>
      <c r="J210" s="289">
        <v>0</v>
      </c>
      <c r="L210" s="98"/>
      <c r="M210" s="98"/>
      <c r="N210" s="98"/>
      <c r="O210" s="98"/>
      <c r="P210" s="98"/>
    </row>
    <row r="211" spans="1:16" ht="18" customHeight="1" x14ac:dyDescent="0.25">
      <c r="A211" s="662" t="s">
        <v>178</v>
      </c>
      <c r="B211" s="663"/>
      <c r="C211" s="664"/>
      <c r="D211" s="572" t="s">
        <v>137</v>
      </c>
      <c r="E211" s="502"/>
      <c r="F211" s="209"/>
      <c r="G211" s="209"/>
      <c r="H211" s="209"/>
      <c r="I211" s="209"/>
      <c r="J211" s="156"/>
      <c r="L211" s="98"/>
      <c r="M211" s="98"/>
      <c r="N211" s="98"/>
      <c r="O211" s="98"/>
      <c r="P211" s="98"/>
    </row>
    <row r="212" spans="1:16" ht="18" customHeight="1" x14ac:dyDescent="0.25">
      <c r="A212" s="665">
        <v>4</v>
      </c>
      <c r="B212" s="666"/>
      <c r="C212" s="667"/>
      <c r="D212" s="328" t="s">
        <v>15</v>
      </c>
      <c r="E212" s="491">
        <f t="shared" ref="E212:J212" si="135">E213</f>
        <v>0</v>
      </c>
      <c r="F212" s="116">
        <f t="shared" si="135"/>
        <v>0</v>
      </c>
      <c r="G212" s="116">
        <f t="shared" si="135"/>
        <v>0</v>
      </c>
      <c r="H212" s="116">
        <f t="shared" si="135"/>
        <v>0</v>
      </c>
      <c r="I212" s="116">
        <f t="shared" si="135"/>
        <v>0</v>
      </c>
      <c r="J212" s="116">
        <f t="shared" si="135"/>
        <v>0</v>
      </c>
      <c r="L212" s="98"/>
      <c r="M212" s="98"/>
      <c r="N212" s="98"/>
      <c r="O212" s="98"/>
      <c r="P212" s="98"/>
    </row>
    <row r="213" spans="1:16" s="66" customFormat="1" ht="15" customHeight="1" x14ac:dyDescent="0.25">
      <c r="A213" s="656">
        <v>42</v>
      </c>
      <c r="B213" s="657"/>
      <c r="C213" s="658"/>
      <c r="D213" s="269" t="s">
        <v>128</v>
      </c>
      <c r="E213" s="504">
        <f>E214+E215</f>
        <v>0</v>
      </c>
      <c r="F213" s="152">
        <v>0</v>
      </c>
      <c r="G213" s="152">
        <v>0</v>
      </c>
      <c r="H213" s="152">
        <v>0</v>
      </c>
      <c r="I213" s="152">
        <v>0</v>
      </c>
      <c r="J213" s="152">
        <v>0</v>
      </c>
      <c r="K213" s="212"/>
      <c r="L213" s="98"/>
      <c r="M213" s="98"/>
      <c r="N213" s="98"/>
      <c r="O213" s="98"/>
      <c r="P213" s="98"/>
    </row>
    <row r="214" spans="1:16" s="98" customFormat="1" x14ac:dyDescent="0.25">
      <c r="A214" s="25">
        <v>421</v>
      </c>
      <c r="B214" s="26"/>
      <c r="C214" s="27"/>
      <c r="D214" s="17" t="s">
        <v>138</v>
      </c>
      <c r="E214" s="508">
        <v>0</v>
      </c>
      <c r="F214" s="208">
        <v>0</v>
      </c>
      <c r="G214" s="208"/>
      <c r="H214" s="208"/>
      <c r="I214" s="208"/>
      <c r="J214" s="156"/>
      <c r="K214" s="212"/>
    </row>
    <row r="215" spans="1:16" s="37" customFormat="1" x14ac:dyDescent="0.25">
      <c r="A215" s="25">
        <v>4212</v>
      </c>
      <c r="B215" s="26"/>
      <c r="C215" s="27"/>
      <c r="D215" s="17" t="s">
        <v>139</v>
      </c>
      <c r="E215" s="508">
        <v>0</v>
      </c>
      <c r="F215" s="208">
        <v>0</v>
      </c>
      <c r="G215" s="208"/>
      <c r="H215" s="208"/>
      <c r="I215" s="208"/>
      <c r="J215" s="148"/>
      <c r="K215" s="212"/>
      <c r="L215" s="98"/>
      <c r="M215" s="98"/>
      <c r="N215" s="98"/>
      <c r="O215" s="98"/>
      <c r="P215" s="98"/>
    </row>
    <row r="216" spans="1:16" s="44" customFormat="1" x14ac:dyDescent="0.25">
      <c r="A216" s="282" t="s">
        <v>74</v>
      </c>
      <c r="B216" s="184"/>
      <c r="C216" s="185"/>
      <c r="D216" s="186" t="s">
        <v>88</v>
      </c>
      <c r="E216" s="509">
        <f t="shared" ref="E216:J216" si="136">E217</f>
        <v>2500</v>
      </c>
      <c r="F216" s="123">
        <f t="shared" si="136"/>
        <v>0</v>
      </c>
      <c r="G216" s="123">
        <f t="shared" si="136"/>
        <v>0</v>
      </c>
      <c r="H216" s="123">
        <f t="shared" si="136"/>
        <v>0</v>
      </c>
      <c r="I216" s="123">
        <f t="shared" si="136"/>
        <v>0</v>
      </c>
      <c r="J216" s="123">
        <f t="shared" si="136"/>
        <v>0</v>
      </c>
      <c r="K216" s="212"/>
      <c r="L216" s="98"/>
      <c r="M216" s="98"/>
      <c r="N216" s="98"/>
      <c r="O216" s="98"/>
      <c r="P216" s="98"/>
    </row>
    <row r="217" spans="1:16" s="76" customFormat="1" x14ac:dyDescent="0.25">
      <c r="A217" s="68"/>
      <c r="B217" s="70">
        <v>4</v>
      </c>
      <c r="C217" s="69"/>
      <c r="D217" s="263" t="s">
        <v>15</v>
      </c>
      <c r="E217" s="491">
        <f t="shared" ref="E217:J217" si="137">E218</f>
        <v>2500</v>
      </c>
      <c r="F217" s="116">
        <f t="shared" si="137"/>
        <v>0</v>
      </c>
      <c r="G217" s="116">
        <f t="shared" si="137"/>
        <v>0</v>
      </c>
      <c r="H217" s="116">
        <f t="shared" si="137"/>
        <v>0</v>
      </c>
      <c r="I217" s="116">
        <f t="shared" si="137"/>
        <v>0</v>
      </c>
      <c r="J217" s="116">
        <f t="shared" si="137"/>
        <v>0</v>
      </c>
      <c r="K217" s="212"/>
      <c r="L217" s="98"/>
      <c r="M217" s="98"/>
      <c r="N217" s="98"/>
      <c r="O217" s="98"/>
      <c r="P217" s="98"/>
    </row>
    <row r="218" spans="1:16" x14ac:dyDescent="0.25">
      <c r="A218" s="40"/>
      <c r="B218" s="77">
        <v>45</v>
      </c>
      <c r="C218" s="42"/>
      <c r="D218" s="302" t="s">
        <v>89</v>
      </c>
      <c r="E218" s="492">
        <f t="shared" ref="E218:J218" si="138">E219</f>
        <v>2500</v>
      </c>
      <c r="F218" s="119">
        <f t="shared" si="138"/>
        <v>0</v>
      </c>
      <c r="G218" s="119">
        <f t="shared" si="138"/>
        <v>0</v>
      </c>
      <c r="H218" s="119">
        <f t="shared" si="138"/>
        <v>0</v>
      </c>
      <c r="I218" s="119">
        <f t="shared" si="138"/>
        <v>0</v>
      </c>
      <c r="J218" s="119">
        <f t="shared" si="138"/>
        <v>0</v>
      </c>
      <c r="L218" s="98"/>
      <c r="M218" s="98"/>
      <c r="N218" s="98"/>
      <c r="O218" s="98"/>
      <c r="P218" s="98"/>
    </row>
    <row r="219" spans="1:16" s="76" customFormat="1" x14ac:dyDescent="0.25">
      <c r="A219" s="79"/>
      <c r="B219" s="87">
        <v>451</v>
      </c>
      <c r="C219" s="81"/>
      <c r="D219" s="303" t="s">
        <v>90</v>
      </c>
      <c r="E219" s="118">
        <f t="shared" ref="E219:J219" si="139">E220</f>
        <v>2500</v>
      </c>
      <c r="F219" s="112">
        <f t="shared" si="139"/>
        <v>0</v>
      </c>
      <c r="G219" s="112">
        <f t="shared" si="139"/>
        <v>0</v>
      </c>
      <c r="H219" s="112">
        <f t="shared" si="139"/>
        <v>0</v>
      </c>
      <c r="I219" s="112">
        <f t="shared" si="139"/>
        <v>0</v>
      </c>
      <c r="J219" s="112">
        <f t="shared" si="139"/>
        <v>0</v>
      </c>
      <c r="K219" s="212"/>
      <c r="L219" s="98"/>
      <c r="M219" s="98"/>
      <c r="N219" s="98"/>
      <c r="O219" s="98"/>
      <c r="P219" s="98"/>
    </row>
    <row r="220" spans="1:16" x14ac:dyDescent="0.25">
      <c r="A220" s="653">
        <v>4511</v>
      </c>
      <c r="B220" s="654"/>
      <c r="C220" s="655"/>
      <c r="D220" s="28" t="s">
        <v>90</v>
      </c>
      <c r="E220" s="482">
        <v>2500</v>
      </c>
      <c r="F220" s="209">
        <v>0</v>
      </c>
      <c r="G220" s="209"/>
      <c r="H220" s="209"/>
      <c r="I220" s="209"/>
      <c r="J220" s="156"/>
      <c r="L220" s="98"/>
      <c r="M220" s="98"/>
      <c r="N220" s="98"/>
      <c r="O220" s="98"/>
      <c r="P220" s="98"/>
    </row>
    <row r="221" spans="1:16" s="76" customFormat="1" x14ac:dyDescent="0.25">
      <c r="A221" s="722" t="s">
        <v>194</v>
      </c>
      <c r="B221" s="723"/>
      <c r="C221" s="724"/>
      <c r="D221" s="279" t="s">
        <v>86</v>
      </c>
      <c r="E221" s="506">
        <f>E222+E232+E237</f>
        <v>300</v>
      </c>
      <c r="F221" s="506">
        <f t="shared" ref="F221:J221" si="140">F222+F232+F237</f>
        <v>0</v>
      </c>
      <c r="G221" s="506">
        <f t="shared" si="140"/>
        <v>2150</v>
      </c>
      <c r="H221" s="506">
        <f t="shared" si="140"/>
        <v>0</v>
      </c>
      <c r="I221" s="506">
        <f t="shared" si="140"/>
        <v>0</v>
      </c>
      <c r="J221" s="506">
        <f t="shared" si="140"/>
        <v>0</v>
      </c>
      <c r="K221" s="212"/>
      <c r="L221" s="98"/>
      <c r="M221" s="98"/>
      <c r="N221" s="98"/>
      <c r="O221" s="98"/>
      <c r="P221" s="98"/>
    </row>
    <row r="222" spans="1:16" ht="12.75" customHeight="1" x14ac:dyDescent="0.25">
      <c r="A222" s="725" t="s">
        <v>195</v>
      </c>
      <c r="B222" s="726"/>
      <c r="C222" s="727"/>
      <c r="D222" s="281" t="s">
        <v>196</v>
      </c>
      <c r="E222" s="507">
        <f>E224</f>
        <v>0</v>
      </c>
      <c r="F222" s="507">
        <f t="shared" ref="F222:J222" si="141">F224</f>
        <v>0</v>
      </c>
      <c r="G222" s="507">
        <f t="shared" si="141"/>
        <v>1650</v>
      </c>
      <c r="H222" s="507">
        <f t="shared" si="141"/>
        <v>0</v>
      </c>
      <c r="I222" s="507">
        <f t="shared" si="141"/>
        <v>0</v>
      </c>
      <c r="J222" s="507">
        <f t="shared" si="141"/>
        <v>0</v>
      </c>
      <c r="L222" s="98"/>
      <c r="M222" s="98"/>
      <c r="N222" s="98"/>
      <c r="O222" s="98"/>
      <c r="P222" s="98"/>
    </row>
    <row r="223" spans="1:16" ht="27" customHeight="1" x14ac:dyDescent="0.25">
      <c r="A223" s="662" t="s">
        <v>178</v>
      </c>
      <c r="B223" s="663"/>
      <c r="C223" s="664"/>
      <c r="D223" s="572" t="s">
        <v>137</v>
      </c>
      <c r="E223" s="502"/>
      <c r="F223" s="209"/>
      <c r="G223" s="209"/>
      <c r="H223" s="209"/>
      <c r="I223" s="209"/>
      <c r="J223" s="156"/>
      <c r="L223" s="98"/>
      <c r="M223" s="98"/>
      <c r="N223" s="98"/>
      <c r="O223" s="98"/>
      <c r="P223" s="98"/>
    </row>
    <row r="224" spans="1:16" s="44" customFormat="1" x14ac:dyDescent="0.25">
      <c r="A224" s="665">
        <v>4</v>
      </c>
      <c r="B224" s="666"/>
      <c r="C224" s="667"/>
      <c r="D224" s="328" t="s">
        <v>15</v>
      </c>
      <c r="E224" s="491">
        <f t="shared" ref="E224:J225" si="142">E225</f>
        <v>0</v>
      </c>
      <c r="F224" s="116">
        <f t="shared" si="142"/>
        <v>0</v>
      </c>
      <c r="G224" s="116">
        <f t="shared" si="142"/>
        <v>1650</v>
      </c>
      <c r="H224" s="116">
        <f t="shared" si="142"/>
        <v>0</v>
      </c>
      <c r="I224" s="116">
        <f t="shared" si="142"/>
        <v>0</v>
      </c>
      <c r="J224" s="116">
        <f t="shared" si="142"/>
        <v>0</v>
      </c>
      <c r="K224" s="212"/>
      <c r="L224" s="98"/>
      <c r="M224" s="98"/>
      <c r="N224" s="98"/>
      <c r="O224" s="98"/>
      <c r="P224" s="98"/>
    </row>
    <row r="225" spans="1:16" s="76" customFormat="1" ht="15" customHeight="1" x14ac:dyDescent="0.25">
      <c r="A225" s="656">
        <v>42</v>
      </c>
      <c r="B225" s="657"/>
      <c r="C225" s="658"/>
      <c r="D225" s="269" t="s">
        <v>128</v>
      </c>
      <c r="E225" s="504">
        <f>E226</f>
        <v>0</v>
      </c>
      <c r="F225" s="152">
        <f t="shared" si="142"/>
        <v>0</v>
      </c>
      <c r="G225" s="152">
        <f t="shared" si="142"/>
        <v>1650</v>
      </c>
      <c r="H225" s="152">
        <f t="shared" si="142"/>
        <v>0</v>
      </c>
      <c r="I225" s="152">
        <f t="shared" si="142"/>
        <v>0</v>
      </c>
      <c r="J225" s="152">
        <f t="shared" si="142"/>
        <v>0</v>
      </c>
      <c r="K225" s="212"/>
      <c r="L225" s="98"/>
      <c r="M225" s="98"/>
      <c r="N225" s="98"/>
      <c r="O225" s="98"/>
      <c r="P225" s="98"/>
    </row>
    <row r="226" spans="1:16" x14ac:dyDescent="0.25">
      <c r="A226" s="298">
        <v>422</v>
      </c>
      <c r="B226" s="299"/>
      <c r="C226" s="300"/>
      <c r="D226" s="301" t="s">
        <v>183</v>
      </c>
      <c r="E226" s="510">
        <f>E227+E228+E230+E231</f>
        <v>0</v>
      </c>
      <c r="F226" s="307">
        <f>F227+F228++F229+F230+F231</f>
        <v>0</v>
      </c>
      <c r="G226" s="307">
        <f t="shared" ref="G226:J226" si="143">G227+G228++G229+G230+G231</f>
        <v>1650</v>
      </c>
      <c r="H226" s="307">
        <f t="shared" si="143"/>
        <v>0</v>
      </c>
      <c r="I226" s="307">
        <f t="shared" si="143"/>
        <v>0</v>
      </c>
      <c r="J226" s="307">
        <f t="shared" si="143"/>
        <v>0</v>
      </c>
      <c r="L226" s="98"/>
      <c r="M226" s="98"/>
      <c r="N226" s="98"/>
      <c r="O226" s="98"/>
      <c r="P226" s="98"/>
    </row>
    <row r="227" spans="1:16" s="76" customFormat="1" x14ac:dyDescent="0.25">
      <c r="A227" s="25">
        <v>4221</v>
      </c>
      <c r="B227" s="26"/>
      <c r="C227" s="27"/>
      <c r="D227" s="17" t="s">
        <v>197</v>
      </c>
      <c r="E227" s="508">
        <v>0</v>
      </c>
      <c r="F227" s="148">
        <v>0</v>
      </c>
      <c r="G227" s="208">
        <v>0</v>
      </c>
      <c r="H227" s="208">
        <v>0</v>
      </c>
      <c r="I227" s="208">
        <v>0</v>
      </c>
      <c r="J227" s="148">
        <v>0</v>
      </c>
      <c r="K227" s="212"/>
      <c r="L227" s="98"/>
      <c r="M227" s="98"/>
      <c r="N227" s="98"/>
      <c r="O227" s="98"/>
      <c r="P227" s="98"/>
    </row>
    <row r="228" spans="1:16" x14ac:dyDescent="0.25">
      <c r="A228" s="25">
        <v>4222</v>
      </c>
      <c r="B228" s="26"/>
      <c r="C228" s="27"/>
      <c r="D228" s="17" t="s">
        <v>198</v>
      </c>
      <c r="E228" s="508">
        <v>0</v>
      </c>
      <c r="F228" s="148">
        <v>0</v>
      </c>
      <c r="G228" s="208">
        <v>0</v>
      </c>
      <c r="H228" s="208">
        <v>0</v>
      </c>
      <c r="I228" s="208">
        <v>0</v>
      </c>
      <c r="J228" s="148">
        <v>0</v>
      </c>
      <c r="L228" s="98"/>
      <c r="M228" s="98"/>
      <c r="N228" s="98"/>
      <c r="O228" s="98"/>
      <c r="P228" s="98"/>
    </row>
    <row r="229" spans="1:16" x14ac:dyDescent="0.25">
      <c r="A229" s="680">
        <v>4223</v>
      </c>
      <c r="B229" s="681"/>
      <c r="C229" s="682"/>
      <c r="D229" s="606" t="s">
        <v>269</v>
      </c>
      <c r="E229" s="508">
        <v>0</v>
      </c>
      <c r="F229" s="148">
        <v>0</v>
      </c>
      <c r="G229" s="208">
        <v>1650</v>
      </c>
      <c r="H229" s="208">
        <v>0</v>
      </c>
      <c r="I229" s="208">
        <v>0</v>
      </c>
      <c r="J229" s="148">
        <v>0</v>
      </c>
      <c r="L229" s="98"/>
      <c r="M229" s="98"/>
      <c r="N229" s="98"/>
      <c r="O229" s="98"/>
      <c r="P229" s="98"/>
    </row>
    <row r="230" spans="1:16" x14ac:dyDescent="0.25">
      <c r="A230" s="25">
        <v>4226</v>
      </c>
      <c r="B230" s="26"/>
      <c r="C230" s="27"/>
      <c r="D230" s="17" t="s">
        <v>199</v>
      </c>
      <c r="E230" s="508">
        <v>0</v>
      </c>
      <c r="F230" s="148">
        <v>0</v>
      </c>
      <c r="G230" s="208">
        <v>0</v>
      </c>
      <c r="H230" s="208">
        <v>0</v>
      </c>
      <c r="I230" s="208">
        <v>0</v>
      </c>
      <c r="J230" s="148">
        <v>0</v>
      </c>
      <c r="L230" s="98"/>
      <c r="M230" s="98"/>
      <c r="N230" s="98"/>
      <c r="O230" s="98"/>
      <c r="P230" s="98"/>
    </row>
    <row r="231" spans="1:16" x14ac:dyDescent="0.25">
      <c r="A231" s="25">
        <v>4227</v>
      </c>
      <c r="B231" s="26"/>
      <c r="C231" s="27"/>
      <c r="D231" s="17" t="s">
        <v>200</v>
      </c>
      <c r="E231" s="508">
        <v>0</v>
      </c>
      <c r="F231" s="148">
        <v>0</v>
      </c>
      <c r="G231" s="208">
        <v>0</v>
      </c>
      <c r="H231" s="208">
        <v>0</v>
      </c>
      <c r="I231" s="208">
        <v>0</v>
      </c>
      <c r="J231" s="148">
        <v>0</v>
      </c>
      <c r="L231" s="98"/>
      <c r="M231" s="98"/>
      <c r="N231" s="98"/>
      <c r="O231" s="98"/>
      <c r="P231" s="98"/>
    </row>
    <row r="232" spans="1:16" x14ac:dyDescent="0.25">
      <c r="A232" s="282" t="s">
        <v>201</v>
      </c>
      <c r="B232" s="184"/>
      <c r="C232" s="185"/>
      <c r="D232" s="186" t="s">
        <v>202</v>
      </c>
      <c r="E232" s="509">
        <f t="shared" ref="E232:J235" si="144">E233</f>
        <v>0</v>
      </c>
      <c r="F232" s="123">
        <f t="shared" si="144"/>
        <v>0</v>
      </c>
      <c r="G232" s="123">
        <f t="shared" si="144"/>
        <v>0</v>
      </c>
      <c r="H232" s="123">
        <f t="shared" si="144"/>
        <v>0</v>
      </c>
      <c r="I232" s="123">
        <f t="shared" si="144"/>
        <v>0</v>
      </c>
      <c r="J232" s="123">
        <f t="shared" si="144"/>
        <v>0</v>
      </c>
      <c r="L232" s="98"/>
      <c r="M232" s="98"/>
      <c r="N232" s="98"/>
      <c r="O232" s="98"/>
      <c r="P232" s="98"/>
    </row>
    <row r="233" spans="1:16" x14ac:dyDescent="0.25">
      <c r="A233" s="68"/>
      <c r="B233" s="70">
        <v>3</v>
      </c>
      <c r="C233" s="69"/>
      <c r="D233" s="304" t="s">
        <v>13</v>
      </c>
      <c r="E233" s="491">
        <f t="shared" si="144"/>
        <v>0</v>
      </c>
      <c r="F233" s="116">
        <f t="shared" si="144"/>
        <v>0</v>
      </c>
      <c r="G233" s="116">
        <f t="shared" si="144"/>
        <v>0</v>
      </c>
      <c r="H233" s="116">
        <f t="shared" si="144"/>
        <v>0</v>
      </c>
      <c r="I233" s="116">
        <f t="shared" si="144"/>
        <v>0</v>
      </c>
      <c r="J233" s="116">
        <f t="shared" si="144"/>
        <v>0</v>
      </c>
      <c r="L233" s="98"/>
      <c r="M233" s="98"/>
      <c r="N233" s="98"/>
      <c r="O233" s="98"/>
      <c r="P233" s="98"/>
    </row>
    <row r="234" spans="1:16" x14ac:dyDescent="0.25">
      <c r="A234" s="40"/>
      <c r="B234" s="77">
        <v>32</v>
      </c>
      <c r="C234" s="42"/>
      <c r="D234" s="305" t="s">
        <v>25</v>
      </c>
      <c r="E234" s="492">
        <f t="shared" si="144"/>
        <v>0</v>
      </c>
      <c r="F234" s="119">
        <f t="shared" si="144"/>
        <v>0</v>
      </c>
      <c r="G234" s="119">
        <f t="shared" si="144"/>
        <v>0</v>
      </c>
      <c r="H234" s="119">
        <f t="shared" si="144"/>
        <v>0</v>
      </c>
      <c r="I234" s="119">
        <f t="shared" si="144"/>
        <v>0</v>
      </c>
      <c r="J234" s="119">
        <f t="shared" si="144"/>
        <v>0</v>
      </c>
      <c r="L234" s="98"/>
      <c r="M234" s="98"/>
      <c r="N234" s="98"/>
      <c r="O234" s="98"/>
      <c r="P234" s="98"/>
    </row>
    <row r="235" spans="1:16" x14ac:dyDescent="0.25">
      <c r="A235" s="79"/>
      <c r="B235" s="87">
        <v>322</v>
      </c>
      <c r="C235" s="81"/>
      <c r="D235" s="306" t="s">
        <v>43</v>
      </c>
      <c r="E235" s="118">
        <f t="shared" si="144"/>
        <v>0</v>
      </c>
      <c r="F235" s="112">
        <f t="shared" si="144"/>
        <v>0</v>
      </c>
      <c r="G235" s="112">
        <f t="shared" si="144"/>
        <v>0</v>
      </c>
      <c r="H235" s="112">
        <f t="shared" si="144"/>
        <v>0</v>
      </c>
      <c r="I235" s="112">
        <f t="shared" si="144"/>
        <v>0</v>
      </c>
      <c r="J235" s="112">
        <f t="shared" si="144"/>
        <v>0</v>
      </c>
      <c r="L235" s="98"/>
      <c r="M235" s="98"/>
      <c r="N235" s="98"/>
      <c r="O235" s="98"/>
      <c r="P235" s="98"/>
    </row>
    <row r="236" spans="1:16" s="76" customFormat="1" x14ac:dyDescent="0.25">
      <c r="A236" s="653">
        <v>3225</v>
      </c>
      <c r="B236" s="654"/>
      <c r="C236" s="655"/>
      <c r="D236" s="28" t="s">
        <v>46</v>
      </c>
      <c r="E236" s="482">
        <v>0</v>
      </c>
      <c r="F236" s="209"/>
      <c r="G236" s="209"/>
      <c r="H236" s="209"/>
      <c r="I236" s="209"/>
      <c r="J236" s="156"/>
      <c r="K236" s="212"/>
      <c r="L236" s="98"/>
      <c r="M236" s="98"/>
      <c r="N236" s="98"/>
      <c r="O236" s="98"/>
      <c r="P236" s="98"/>
    </row>
    <row r="237" spans="1:16" x14ac:dyDescent="0.25">
      <c r="A237" s="282" t="s">
        <v>245</v>
      </c>
      <c r="B237" s="184"/>
      <c r="C237" s="185"/>
      <c r="D237" s="511" t="s">
        <v>246</v>
      </c>
      <c r="E237" s="289">
        <f t="shared" ref="E237:J239" si="145">E238</f>
        <v>300</v>
      </c>
      <c r="F237" s="289">
        <f t="shared" si="145"/>
        <v>0</v>
      </c>
      <c r="G237" s="289">
        <f t="shared" si="145"/>
        <v>500</v>
      </c>
      <c r="H237" s="289">
        <f t="shared" si="145"/>
        <v>0</v>
      </c>
      <c r="I237" s="289">
        <f t="shared" si="145"/>
        <v>0</v>
      </c>
      <c r="J237" s="289">
        <f t="shared" si="145"/>
        <v>0</v>
      </c>
      <c r="L237" s="98"/>
      <c r="M237" s="98"/>
      <c r="N237" s="98"/>
      <c r="O237" s="98"/>
      <c r="P237" s="98"/>
    </row>
    <row r="238" spans="1:16" x14ac:dyDescent="0.25">
      <c r="A238" s="68"/>
      <c r="B238" s="70">
        <v>4</v>
      </c>
      <c r="C238" s="69"/>
      <c r="D238" s="512" t="s">
        <v>15</v>
      </c>
      <c r="E238" s="121">
        <f t="shared" si="145"/>
        <v>300</v>
      </c>
      <c r="F238" s="121">
        <f t="shared" si="145"/>
        <v>0</v>
      </c>
      <c r="G238" s="121">
        <f t="shared" si="145"/>
        <v>500</v>
      </c>
      <c r="H238" s="121">
        <f t="shared" si="145"/>
        <v>0</v>
      </c>
      <c r="I238" s="121">
        <f t="shared" si="145"/>
        <v>0</v>
      </c>
      <c r="J238" s="121">
        <f t="shared" si="145"/>
        <v>0</v>
      </c>
      <c r="L238" s="98"/>
      <c r="M238" s="98"/>
      <c r="N238" s="98"/>
      <c r="O238" s="98"/>
      <c r="P238" s="98"/>
    </row>
    <row r="239" spans="1:16" x14ac:dyDescent="0.25">
      <c r="A239" s="40"/>
      <c r="B239" s="77">
        <v>42</v>
      </c>
      <c r="C239" s="42"/>
      <c r="D239" s="513" t="s">
        <v>128</v>
      </c>
      <c r="E239" s="122">
        <f>E240</f>
        <v>300</v>
      </c>
      <c r="F239" s="122">
        <f>F240</f>
        <v>0</v>
      </c>
      <c r="G239" s="122">
        <f t="shared" si="145"/>
        <v>500</v>
      </c>
      <c r="H239" s="122">
        <f t="shared" si="145"/>
        <v>0</v>
      </c>
      <c r="I239" s="122">
        <f t="shared" si="145"/>
        <v>0</v>
      </c>
      <c r="J239" s="122">
        <f t="shared" si="145"/>
        <v>0</v>
      </c>
      <c r="L239" s="98"/>
      <c r="M239" s="98"/>
      <c r="N239" s="98"/>
      <c r="O239" s="98"/>
      <c r="P239" s="98"/>
    </row>
    <row r="240" spans="1:16" x14ac:dyDescent="0.25">
      <c r="A240" s="653">
        <v>4241</v>
      </c>
      <c r="B240" s="654"/>
      <c r="C240" s="655"/>
      <c r="D240" s="514" t="s">
        <v>247</v>
      </c>
      <c r="E240" s="120">
        <v>300</v>
      </c>
      <c r="F240" s="156">
        <v>0</v>
      </c>
      <c r="G240" s="156">
        <v>500</v>
      </c>
      <c r="H240" s="156">
        <v>0</v>
      </c>
      <c r="I240" s="120">
        <v>0</v>
      </c>
      <c r="J240" s="120">
        <v>0</v>
      </c>
      <c r="L240" s="98"/>
      <c r="M240" s="98"/>
      <c r="N240" s="98"/>
      <c r="O240" s="98"/>
      <c r="P240" s="98"/>
    </row>
    <row r="241" spans="1:16" x14ac:dyDescent="0.25">
      <c r="A241" s="719" t="s">
        <v>91</v>
      </c>
      <c r="B241" s="720"/>
      <c r="C241" s="721"/>
      <c r="D241" s="290" t="s">
        <v>92</v>
      </c>
      <c r="E241" s="515">
        <f t="shared" ref="E241:J241" si="146">E243</f>
        <v>1556.47</v>
      </c>
      <c r="F241" s="233">
        <f t="shared" si="146"/>
        <v>0</v>
      </c>
      <c r="G241" s="233">
        <f t="shared" ref="G241" si="147">G243</f>
        <v>3456.04</v>
      </c>
      <c r="H241" s="233">
        <f t="shared" si="146"/>
        <v>0</v>
      </c>
      <c r="I241" s="233">
        <f t="shared" si="146"/>
        <v>0</v>
      </c>
      <c r="J241" s="233">
        <f t="shared" si="146"/>
        <v>0</v>
      </c>
      <c r="L241" s="98"/>
      <c r="M241" s="98"/>
      <c r="N241" s="98"/>
      <c r="O241" s="98"/>
      <c r="P241" s="98"/>
    </row>
    <row r="242" spans="1:16" x14ac:dyDescent="0.25">
      <c r="A242" s="662" t="s">
        <v>178</v>
      </c>
      <c r="B242" s="663"/>
      <c r="C242" s="664"/>
      <c r="D242" s="572" t="s">
        <v>133</v>
      </c>
      <c r="E242" s="490"/>
      <c r="F242" s="209"/>
      <c r="G242" s="209"/>
      <c r="H242" s="209"/>
      <c r="I242" s="209"/>
      <c r="J242" s="156"/>
      <c r="L242" s="98"/>
      <c r="M242" s="98"/>
      <c r="N242" s="98"/>
      <c r="O242" s="98"/>
      <c r="P242" s="98"/>
    </row>
    <row r="243" spans="1:16" x14ac:dyDescent="0.25">
      <c r="A243" s="71"/>
      <c r="B243" s="72">
        <v>3</v>
      </c>
      <c r="C243" s="73"/>
      <c r="D243" s="74" t="s">
        <v>13</v>
      </c>
      <c r="E243" s="491">
        <f t="shared" ref="E243:J245" si="148">E244</f>
        <v>1556.47</v>
      </c>
      <c r="F243" s="116">
        <f t="shared" si="148"/>
        <v>0</v>
      </c>
      <c r="G243" s="116">
        <f t="shared" si="148"/>
        <v>3456.04</v>
      </c>
      <c r="H243" s="116">
        <f t="shared" si="148"/>
        <v>0</v>
      </c>
      <c r="I243" s="116">
        <f t="shared" si="148"/>
        <v>0</v>
      </c>
      <c r="J243" s="116">
        <f t="shared" si="148"/>
        <v>0</v>
      </c>
      <c r="L243" s="98"/>
      <c r="M243" s="98"/>
      <c r="N243" s="98"/>
      <c r="O243" s="98"/>
      <c r="P243" s="98"/>
    </row>
    <row r="244" spans="1:16" x14ac:dyDescent="0.25">
      <c r="A244" s="49"/>
      <c r="B244" s="41">
        <v>32</v>
      </c>
      <c r="C244" s="50"/>
      <c r="D244" s="78" t="s">
        <v>25</v>
      </c>
      <c r="E244" s="492">
        <f t="shared" si="148"/>
        <v>1556.47</v>
      </c>
      <c r="F244" s="119">
        <f t="shared" si="148"/>
        <v>0</v>
      </c>
      <c r="G244" s="119">
        <f t="shared" si="148"/>
        <v>3456.04</v>
      </c>
      <c r="H244" s="119">
        <f t="shared" si="148"/>
        <v>0</v>
      </c>
      <c r="I244" s="119">
        <f t="shared" si="148"/>
        <v>0</v>
      </c>
      <c r="J244" s="119">
        <f t="shared" si="148"/>
        <v>0</v>
      </c>
      <c r="L244" s="98"/>
      <c r="M244" s="98"/>
      <c r="N244" s="98"/>
      <c r="O244" s="98"/>
      <c r="P244" s="98"/>
    </row>
    <row r="245" spans="1:16" x14ac:dyDescent="0.25">
      <c r="A245" s="86"/>
      <c r="B245" s="80">
        <v>322</v>
      </c>
      <c r="C245" s="83"/>
      <c r="D245" s="82" t="s">
        <v>43</v>
      </c>
      <c r="E245" s="118">
        <f t="shared" si="148"/>
        <v>1556.47</v>
      </c>
      <c r="F245" s="112">
        <f t="shared" si="148"/>
        <v>0</v>
      </c>
      <c r="G245" s="112">
        <f t="shared" si="148"/>
        <v>3456.04</v>
      </c>
      <c r="H245" s="112">
        <f t="shared" si="148"/>
        <v>0</v>
      </c>
      <c r="I245" s="112">
        <f t="shared" si="148"/>
        <v>0</v>
      </c>
      <c r="J245" s="112">
        <f t="shared" si="148"/>
        <v>0</v>
      </c>
      <c r="L245" s="98"/>
      <c r="M245" s="98"/>
      <c r="N245" s="98"/>
      <c r="O245" s="98"/>
      <c r="P245" s="98"/>
    </row>
    <row r="246" spans="1:16" x14ac:dyDescent="0.25">
      <c r="A246" s="653">
        <v>3232</v>
      </c>
      <c r="B246" s="654"/>
      <c r="C246" s="655"/>
      <c r="D246" s="30" t="s">
        <v>69</v>
      </c>
      <c r="E246" s="483">
        <v>1556.47</v>
      </c>
      <c r="F246" s="209">
        <v>0</v>
      </c>
      <c r="G246" s="209">
        <v>3456.04</v>
      </c>
      <c r="H246" s="209"/>
      <c r="I246" s="209"/>
      <c r="J246" s="156"/>
      <c r="L246" s="98"/>
      <c r="M246" s="98"/>
      <c r="N246" s="98"/>
      <c r="O246" s="98"/>
      <c r="P246" s="98"/>
    </row>
    <row r="247" spans="1:16" ht="37.5" customHeight="1" x14ac:dyDescent="0.25">
      <c r="A247" s="178" t="s">
        <v>72</v>
      </c>
      <c r="B247" s="190"/>
      <c r="C247" s="180"/>
      <c r="D247" s="181" t="s">
        <v>193</v>
      </c>
      <c r="E247" s="546">
        <f t="shared" ref="E247:J247" si="149">E248+E361+E382+E395+E401+E442+E457+E462+E469</f>
        <v>571109.17000000004</v>
      </c>
      <c r="F247" s="191">
        <f t="shared" si="149"/>
        <v>596160.01000000013</v>
      </c>
      <c r="G247" s="191">
        <f t="shared" si="149"/>
        <v>727782.1</v>
      </c>
      <c r="H247" s="191">
        <f t="shared" si="149"/>
        <v>753260.05</v>
      </c>
      <c r="I247" s="191">
        <f t="shared" si="149"/>
        <v>753260.05</v>
      </c>
      <c r="J247" s="191">
        <f t="shared" si="149"/>
        <v>753260.05</v>
      </c>
      <c r="L247" s="98"/>
      <c r="M247" s="98"/>
      <c r="N247" s="98"/>
      <c r="O247" s="98"/>
      <c r="P247" s="98"/>
    </row>
    <row r="248" spans="1:16" x14ac:dyDescent="0.25">
      <c r="A248" s="183" t="s">
        <v>38</v>
      </c>
      <c r="B248" s="184"/>
      <c r="C248" s="185"/>
      <c r="D248" s="186" t="s">
        <v>11</v>
      </c>
      <c r="E248" s="509">
        <f>E250+E283+E291+E325+E337</f>
        <v>11247.619999999999</v>
      </c>
      <c r="F248" s="123">
        <f>F250+F283+F291+F325+F337</f>
        <v>11795.73</v>
      </c>
      <c r="G248" s="123">
        <f>G250+G283+G291+G325+G337</f>
        <v>14391.7</v>
      </c>
      <c r="H248" s="123">
        <f t="shared" ref="H248:J248" si="150">H250+H283+H291+H325+H337</f>
        <v>11960</v>
      </c>
      <c r="I248" s="123">
        <f t="shared" si="150"/>
        <v>11960</v>
      </c>
      <c r="J248" s="123">
        <f t="shared" si="150"/>
        <v>11960</v>
      </c>
      <c r="L248" s="98"/>
      <c r="M248" s="98"/>
      <c r="N248" s="98"/>
      <c r="O248" s="98"/>
      <c r="P248" s="98"/>
    </row>
    <row r="249" spans="1:16" ht="15" customHeight="1" x14ac:dyDescent="0.25">
      <c r="A249" s="662" t="s">
        <v>142</v>
      </c>
      <c r="B249" s="663"/>
      <c r="C249" s="664"/>
      <c r="D249" s="572" t="s">
        <v>141</v>
      </c>
      <c r="E249" s="478"/>
      <c r="F249" s="209"/>
      <c r="G249" s="209"/>
      <c r="H249" s="209"/>
      <c r="I249" s="209"/>
      <c r="J249" s="156"/>
      <c r="L249" s="98"/>
      <c r="M249" s="98"/>
      <c r="N249" s="98"/>
      <c r="O249" s="98"/>
      <c r="P249" s="98"/>
    </row>
    <row r="250" spans="1:16" x14ac:dyDescent="0.25">
      <c r="A250" s="68"/>
      <c r="B250" s="70">
        <v>3</v>
      </c>
      <c r="C250" s="69"/>
      <c r="D250" s="36" t="s">
        <v>13</v>
      </c>
      <c r="E250" s="491">
        <f>E251+E279+E283</f>
        <v>4911.03</v>
      </c>
      <c r="F250" s="116">
        <f t="shared" ref="F250:J250" si="151">F251+F279</f>
        <v>3000</v>
      </c>
      <c r="G250" s="116">
        <f t="shared" ref="G250" si="152">G251+G279</f>
        <v>3000</v>
      </c>
      <c r="H250" s="116">
        <f t="shared" si="151"/>
        <v>4000</v>
      </c>
      <c r="I250" s="116">
        <f t="shared" si="151"/>
        <v>4000</v>
      </c>
      <c r="J250" s="116">
        <f t="shared" si="151"/>
        <v>4000</v>
      </c>
      <c r="L250" s="98"/>
      <c r="M250" s="98"/>
      <c r="N250" s="98"/>
      <c r="O250" s="98"/>
      <c r="P250" s="98"/>
    </row>
    <row r="251" spans="1:16" x14ac:dyDescent="0.25">
      <c r="A251" s="40"/>
      <c r="B251" s="77">
        <v>32</v>
      </c>
      <c r="C251" s="42"/>
      <c r="D251" s="51" t="s">
        <v>25</v>
      </c>
      <c r="E251" s="492">
        <f t="shared" ref="E251:J251" si="153">E252+E256+E263+E273</f>
        <v>3900.6299999999997</v>
      </c>
      <c r="F251" s="119">
        <f t="shared" si="153"/>
        <v>3000</v>
      </c>
      <c r="G251" s="119">
        <f t="shared" ref="G251" si="154">G252+G256+G263+G273</f>
        <v>3000</v>
      </c>
      <c r="H251" s="119">
        <f t="shared" si="153"/>
        <v>4000</v>
      </c>
      <c r="I251" s="119">
        <f t="shared" si="153"/>
        <v>4000</v>
      </c>
      <c r="J251" s="119">
        <f t="shared" si="153"/>
        <v>4000</v>
      </c>
      <c r="L251" s="98"/>
      <c r="M251" s="98"/>
      <c r="N251" s="98"/>
      <c r="O251" s="98"/>
      <c r="P251" s="98"/>
    </row>
    <row r="252" spans="1:16" x14ac:dyDescent="0.25">
      <c r="A252" s="79"/>
      <c r="B252" s="87">
        <v>321</v>
      </c>
      <c r="C252" s="81"/>
      <c r="D252" s="75" t="s">
        <v>39</v>
      </c>
      <c r="E252" s="118">
        <f t="shared" ref="E252:J252" si="155">E253+E254+E255</f>
        <v>734.4</v>
      </c>
      <c r="F252" s="112">
        <f t="shared" si="155"/>
        <v>400</v>
      </c>
      <c r="G252" s="112">
        <f t="shared" ref="G252" si="156">G253+G254+G255</f>
        <v>400</v>
      </c>
      <c r="H252" s="112">
        <f t="shared" si="155"/>
        <v>350</v>
      </c>
      <c r="I252" s="112">
        <f t="shared" si="155"/>
        <v>350</v>
      </c>
      <c r="J252" s="112">
        <f t="shared" si="155"/>
        <v>350</v>
      </c>
      <c r="L252" s="98"/>
      <c r="M252" s="98"/>
      <c r="N252" s="98"/>
      <c r="O252" s="98"/>
      <c r="P252" s="98"/>
    </row>
    <row r="253" spans="1:16" x14ac:dyDescent="0.25">
      <c r="A253" s="653">
        <v>3211</v>
      </c>
      <c r="B253" s="654"/>
      <c r="C253" s="655"/>
      <c r="D253" s="28" t="s">
        <v>40</v>
      </c>
      <c r="E253" s="482">
        <v>34.4</v>
      </c>
      <c r="F253" s="209">
        <v>200</v>
      </c>
      <c r="G253" s="209">
        <v>200</v>
      </c>
      <c r="H253" s="209">
        <v>200</v>
      </c>
      <c r="I253" s="209">
        <v>200</v>
      </c>
      <c r="J253" s="209">
        <v>200</v>
      </c>
      <c r="L253" s="98"/>
      <c r="M253" s="98"/>
      <c r="N253" s="98"/>
      <c r="O253" s="98"/>
      <c r="P253" s="98"/>
    </row>
    <row r="254" spans="1:16" x14ac:dyDescent="0.25">
      <c r="A254" s="653">
        <v>3213</v>
      </c>
      <c r="B254" s="654"/>
      <c r="C254" s="655"/>
      <c r="D254" s="28" t="s">
        <v>41</v>
      </c>
      <c r="E254" s="482">
        <v>700</v>
      </c>
      <c r="F254" s="209">
        <v>200</v>
      </c>
      <c r="G254" s="209">
        <v>200</v>
      </c>
      <c r="H254" s="209">
        <v>150</v>
      </c>
      <c r="I254" s="209">
        <v>150</v>
      </c>
      <c r="J254" s="209">
        <v>150</v>
      </c>
      <c r="L254" s="98"/>
      <c r="M254" s="98"/>
      <c r="N254" s="98"/>
      <c r="O254" s="98"/>
      <c r="P254" s="98"/>
    </row>
    <row r="255" spans="1:16" x14ac:dyDescent="0.25">
      <c r="A255" s="653">
        <v>3214</v>
      </c>
      <c r="B255" s="654"/>
      <c r="C255" s="655"/>
      <c r="D255" s="28" t="s">
        <v>42</v>
      </c>
      <c r="E255" s="482">
        <v>0</v>
      </c>
      <c r="F255" s="209">
        <v>0</v>
      </c>
      <c r="G255" s="209">
        <v>0</v>
      </c>
      <c r="H255" s="209">
        <v>0</v>
      </c>
      <c r="I255" s="209">
        <v>0</v>
      </c>
      <c r="J255" s="209">
        <v>0</v>
      </c>
      <c r="L255" s="98"/>
      <c r="M255" s="98"/>
      <c r="N255" s="98"/>
      <c r="O255" s="98"/>
      <c r="P255" s="98"/>
    </row>
    <row r="256" spans="1:16" x14ac:dyDescent="0.25">
      <c r="A256" s="79"/>
      <c r="B256" s="80">
        <v>322</v>
      </c>
      <c r="C256" s="81"/>
      <c r="D256" s="75" t="s">
        <v>43</v>
      </c>
      <c r="E256" s="118">
        <f t="shared" ref="E256:J256" si="157">SUM(E257:E262)</f>
        <v>2697.6099999999997</v>
      </c>
      <c r="F256" s="112">
        <f t="shared" si="157"/>
        <v>960</v>
      </c>
      <c r="G256" s="112">
        <f t="shared" ref="G256" si="158">SUM(G257:G262)</f>
        <v>960</v>
      </c>
      <c r="H256" s="112">
        <f t="shared" si="157"/>
        <v>1850</v>
      </c>
      <c r="I256" s="112">
        <f t="shared" si="157"/>
        <v>1850</v>
      </c>
      <c r="J256" s="112">
        <f t="shared" si="157"/>
        <v>1850</v>
      </c>
      <c r="L256" s="98"/>
      <c r="M256" s="98"/>
      <c r="N256" s="98"/>
      <c r="O256" s="98"/>
      <c r="P256" s="98"/>
    </row>
    <row r="257" spans="1:16" x14ac:dyDescent="0.25">
      <c r="A257" s="653">
        <v>3221</v>
      </c>
      <c r="B257" s="654"/>
      <c r="C257" s="655"/>
      <c r="D257" s="17" t="s">
        <v>44</v>
      </c>
      <c r="E257" s="508">
        <v>270.42</v>
      </c>
      <c r="F257" s="209">
        <v>600</v>
      </c>
      <c r="G257" s="209">
        <v>600</v>
      </c>
      <c r="H257" s="209">
        <v>650</v>
      </c>
      <c r="I257" s="209">
        <v>650</v>
      </c>
      <c r="J257" s="209">
        <v>650</v>
      </c>
      <c r="L257" s="98"/>
      <c r="M257" s="98"/>
      <c r="N257" s="98"/>
      <c r="O257" s="98"/>
      <c r="P257" s="98"/>
    </row>
    <row r="258" spans="1:16" x14ac:dyDescent="0.25">
      <c r="A258" s="653">
        <v>3222</v>
      </c>
      <c r="B258" s="654"/>
      <c r="C258" s="655"/>
      <c r="D258" s="17" t="s">
        <v>75</v>
      </c>
      <c r="E258" s="508">
        <v>281.97000000000003</v>
      </c>
      <c r="F258" s="209">
        <v>60</v>
      </c>
      <c r="G258" s="209">
        <v>60</v>
      </c>
      <c r="H258" s="209">
        <v>100</v>
      </c>
      <c r="I258" s="209">
        <v>100</v>
      </c>
      <c r="J258" s="209">
        <v>100</v>
      </c>
      <c r="L258" s="98"/>
      <c r="M258" s="98"/>
      <c r="N258" s="98"/>
      <c r="O258" s="98"/>
      <c r="P258" s="98"/>
    </row>
    <row r="259" spans="1:16" s="66" customFormat="1" x14ac:dyDescent="0.25">
      <c r="A259" s="653">
        <v>3223</v>
      </c>
      <c r="B259" s="654"/>
      <c r="C259" s="655"/>
      <c r="D259" s="17" t="s">
        <v>45</v>
      </c>
      <c r="E259" s="508">
        <v>2076.81</v>
      </c>
      <c r="F259" s="209">
        <v>300</v>
      </c>
      <c r="G259" s="209">
        <v>300</v>
      </c>
      <c r="H259" s="209">
        <v>800</v>
      </c>
      <c r="I259" s="209">
        <v>800</v>
      </c>
      <c r="J259" s="209">
        <v>800</v>
      </c>
      <c r="K259" s="212"/>
      <c r="L259" s="98"/>
      <c r="M259" s="98"/>
      <c r="N259" s="98"/>
      <c r="O259" s="98"/>
      <c r="P259" s="98"/>
    </row>
    <row r="260" spans="1:16" s="98" customFormat="1" x14ac:dyDescent="0.25">
      <c r="A260" s="653">
        <v>3224</v>
      </c>
      <c r="B260" s="654"/>
      <c r="C260" s="655"/>
      <c r="D260" s="17" t="s">
        <v>68</v>
      </c>
      <c r="E260" s="508">
        <v>0</v>
      </c>
      <c r="F260" s="209">
        <v>0</v>
      </c>
      <c r="G260" s="209">
        <v>0</v>
      </c>
      <c r="H260" s="209">
        <v>0</v>
      </c>
      <c r="I260" s="209">
        <v>0</v>
      </c>
      <c r="J260" s="209">
        <v>0</v>
      </c>
      <c r="K260" s="212"/>
    </row>
    <row r="261" spans="1:16" s="37" customFormat="1" x14ac:dyDescent="0.25">
      <c r="A261" s="653">
        <v>3225</v>
      </c>
      <c r="B261" s="654"/>
      <c r="C261" s="655"/>
      <c r="D261" s="17" t="s">
        <v>46</v>
      </c>
      <c r="E261" s="508">
        <v>68.41</v>
      </c>
      <c r="F261" s="209">
        <v>0</v>
      </c>
      <c r="G261" s="209">
        <v>0</v>
      </c>
      <c r="H261" s="209">
        <v>300</v>
      </c>
      <c r="I261" s="209">
        <v>300</v>
      </c>
      <c r="J261" s="209">
        <v>300</v>
      </c>
      <c r="K261" s="212"/>
      <c r="L261" s="98"/>
      <c r="M261" s="98"/>
      <c r="N261" s="98"/>
      <c r="O261" s="98"/>
      <c r="P261" s="98"/>
    </row>
    <row r="262" spans="1:16" s="44" customFormat="1" x14ac:dyDescent="0.25">
      <c r="A262" s="653">
        <v>3227</v>
      </c>
      <c r="B262" s="654"/>
      <c r="C262" s="655"/>
      <c r="D262" s="17" t="s">
        <v>93</v>
      </c>
      <c r="E262" s="508">
        <v>0</v>
      </c>
      <c r="F262" s="209">
        <v>0</v>
      </c>
      <c r="G262" s="209">
        <v>0</v>
      </c>
      <c r="H262" s="209">
        <v>0</v>
      </c>
      <c r="I262" s="209">
        <v>0</v>
      </c>
      <c r="J262" s="209">
        <v>0</v>
      </c>
      <c r="K262" s="212"/>
      <c r="L262" s="98"/>
      <c r="M262" s="98"/>
      <c r="N262" s="98"/>
      <c r="O262" s="98"/>
      <c r="P262" s="98"/>
    </row>
    <row r="263" spans="1:16" s="76" customFormat="1" x14ac:dyDescent="0.25">
      <c r="A263" s="79"/>
      <c r="B263" s="80">
        <v>323</v>
      </c>
      <c r="C263" s="81"/>
      <c r="D263" s="75" t="s">
        <v>48</v>
      </c>
      <c r="E263" s="118">
        <f t="shared" ref="E263:J263" si="159">SUM(E264:E272)</f>
        <v>228.29000000000002</v>
      </c>
      <c r="F263" s="112">
        <f t="shared" si="159"/>
        <v>450</v>
      </c>
      <c r="G263" s="112">
        <f t="shared" ref="G263" si="160">SUM(G264:G272)</f>
        <v>450</v>
      </c>
      <c r="H263" s="112">
        <f t="shared" si="159"/>
        <v>550</v>
      </c>
      <c r="I263" s="112">
        <f t="shared" si="159"/>
        <v>550</v>
      </c>
      <c r="J263" s="112">
        <f t="shared" si="159"/>
        <v>550</v>
      </c>
      <c r="K263" s="212"/>
      <c r="L263" s="98"/>
      <c r="M263" s="98"/>
      <c r="N263" s="98"/>
      <c r="O263" s="98"/>
      <c r="P263" s="98"/>
    </row>
    <row r="264" spans="1:16" x14ac:dyDescent="0.25">
      <c r="A264" s="25"/>
      <c r="B264" s="654">
        <v>3231</v>
      </c>
      <c r="C264" s="655"/>
      <c r="D264" s="28" t="s">
        <v>49</v>
      </c>
      <c r="E264" s="482">
        <v>34</v>
      </c>
      <c r="F264" s="209">
        <v>50</v>
      </c>
      <c r="G264" s="209">
        <v>50</v>
      </c>
      <c r="H264" s="209">
        <v>50</v>
      </c>
      <c r="I264" s="209">
        <v>50</v>
      </c>
      <c r="J264" s="209">
        <v>50</v>
      </c>
      <c r="L264" s="98"/>
      <c r="M264" s="98"/>
      <c r="N264" s="98"/>
      <c r="O264" s="98"/>
      <c r="P264" s="98"/>
    </row>
    <row r="265" spans="1:16" s="76" customFormat="1" x14ac:dyDescent="0.25">
      <c r="A265" s="25"/>
      <c r="B265" s="654">
        <v>3232</v>
      </c>
      <c r="C265" s="655"/>
      <c r="D265" s="28" t="s">
        <v>69</v>
      </c>
      <c r="E265" s="482">
        <v>0</v>
      </c>
      <c r="F265" s="209">
        <v>0</v>
      </c>
      <c r="G265" s="209">
        <v>0</v>
      </c>
      <c r="H265" s="209">
        <v>0</v>
      </c>
      <c r="I265" s="209">
        <v>0</v>
      </c>
      <c r="J265" s="156">
        <v>0</v>
      </c>
      <c r="K265" s="212"/>
      <c r="L265" s="98"/>
      <c r="M265" s="98"/>
      <c r="N265" s="98"/>
      <c r="O265" s="98"/>
      <c r="P265" s="98"/>
    </row>
    <row r="266" spans="1:16" x14ac:dyDescent="0.25">
      <c r="A266" s="25"/>
      <c r="B266" s="654">
        <v>3233</v>
      </c>
      <c r="C266" s="655"/>
      <c r="D266" s="28" t="s">
        <v>50</v>
      </c>
      <c r="E266" s="482">
        <v>0</v>
      </c>
      <c r="F266" s="209">
        <v>0</v>
      </c>
      <c r="G266" s="209">
        <v>0</v>
      </c>
      <c r="H266" s="209">
        <v>0</v>
      </c>
      <c r="I266" s="209">
        <v>0</v>
      </c>
      <c r="J266" s="156">
        <v>0</v>
      </c>
      <c r="L266" s="98"/>
      <c r="M266" s="98"/>
      <c r="N266" s="98"/>
      <c r="O266" s="98"/>
      <c r="P266" s="98"/>
    </row>
    <row r="267" spans="1:16" x14ac:dyDescent="0.25">
      <c r="A267" s="25"/>
      <c r="B267" s="654">
        <v>3234</v>
      </c>
      <c r="C267" s="655"/>
      <c r="D267" s="28" t="s">
        <v>51</v>
      </c>
      <c r="E267" s="482">
        <v>0</v>
      </c>
      <c r="F267" s="209">
        <v>200</v>
      </c>
      <c r="G267" s="209">
        <v>200</v>
      </c>
      <c r="H267" s="209">
        <v>300</v>
      </c>
      <c r="I267" s="209">
        <v>300</v>
      </c>
      <c r="J267" s="120">
        <v>300</v>
      </c>
      <c r="L267" s="98"/>
      <c r="M267" s="98"/>
      <c r="N267" s="98"/>
      <c r="O267" s="98"/>
      <c r="P267" s="98"/>
    </row>
    <row r="268" spans="1:16" s="37" customFormat="1" x14ac:dyDescent="0.25">
      <c r="A268" s="25"/>
      <c r="B268" s="654">
        <v>3235</v>
      </c>
      <c r="C268" s="655"/>
      <c r="D268" s="28" t="s">
        <v>52</v>
      </c>
      <c r="E268" s="482">
        <v>0</v>
      </c>
      <c r="F268" s="209">
        <v>0</v>
      </c>
      <c r="G268" s="209">
        <v>0</v>
      </c>
      <c r="H268" s="209">
        <v>0</v>
      </c>
      <c r="I268" s="209">
        <v>0</v>
      </c>
      <c r="J268" s="156">
        <v>0</v>
      </c>
      <c r="K268" s="212"/>
      <c r="L268" s="98"/>
      <c r="M268" s="98"/>
      <c r="N268" s="98"/>
      <c r="O268" s="98"/>
      <c r="P268" s="98"/>
    </row>
    <row r="269" spans="1:16" s="44" customFormat="1" x14ac:dyDescent="0.25">
      <c r="A269" s="25"/>
      <c r="B269" s="654">
        <v>3236</v>
      </c>
      <c r="C269" s="655"/>
      <c r="D269" s="28" t="s">
        <v>53</v>
      </c>
      <c r="E269" s="482">
        <v>79.61</v>
      </c>
      <c r="F269" s="209">
        <v>0</v>
      </c>
      <c r="G269" s="209">
        <v>0</v>
      </c>
      <c r="H269" s="209">
        <v>0</v>
      </c>
      <c r="I269" s="209">
        <v>0</v>
      </c>
      <c r="J269" s="156">
        <v>0</v>
      </c>
      <c r="K269" s="212"/>
      <c r="L269" s="98"/>
      <c r="M269" s="98"/>
      <c r="N269" s="98"/>
      <c r="O269" s="98"/>
      <c r="P269" s="98"/>
    </row>
    <row r="270" spans="1:16" s="76" customFormat="1" x14ac:dyDescent="0.25">
      <c r="A270" s="25"/>
      <c r="B270" s="654">
        <v>3237</v>
      </c>
      <c r="C270" s="655"/>
      <c r="D270" s="28" t="s">
        <v>54</v>
      </c>
      <c r="E270" s="482">
        <v>13.29</v>
      </c>
      <c r="F270" s="209">
        <v>0</v>
      </c>
      <c r="G270" s="209">
        <v>0</v>
      </c>
      <c r="H270" s="209">
        <v>0</v>
      </c>
      <c r="I270" s="209">
        <v>0</v>
      </c>
      <c r="J270" s="156">
        <v>0</v>
      </c>
      <c r="K270" s="212"/>
      <c r="L270" s="98"/>
      <c r="M270" s="98"/>
      <c r="N270" s="98"/>
      <c r="O270" s="98"/>
      <c r="P270" s="98"/>
    </row>
    <row r="271" spans="1:16" x14ac:dyDescent="0.25">
      <c r="A271" s="25"/>
      <c r="B271" s="654">
        <v>3238</v>
      </c>
      <c r="C271" s="655"/>
      <c r="D271" s="28" t="s">
        <v>55</v>
      </c>
      <c r="E271" s="482">
        <v>0</v>
      </c>
      <c r="F271" s="209">
        <v>0</v>
      </c>
      <c r="G271" s="209">
        <v>0</v>
      </c>
      <c r="H271" s="209">
        <v>0</v>
      </c>
      <c r="I271" s="209">
        <v>0</v>
      </c>
      <c r="J271" s="156">
        <v>0</v>
      </c>
      <c r="L271" s="98"/>
      <c r="M271" s="98"/>
      <c r="N271" s="98"/>
      <c r="O271" s="98"/>
      <c r="P271" s="98"/>
    </row>
    <row r="272" spans="1:16" s="76" customFormat="1" x14ac:dyDescent="0.25">
      <c r="A272" s="25"/>
      <c r="B272" s="654">
        <v>3239</v>
      </c>
      <c r="C272" s="655"/>
      <c r="D272" s="28" t="s">
        <v>56</v>
      </c>
      <c r="E272" s="482">
        <v>101.39</v>
      </c>
      <c r="F272" s="209">
        <v>200</v>
      </c>
      <c r="G272" s="209">
        <v>200</v>
      </c>
      <c r="H272" s="209">
        <v>200</v>
      </c>
      <c r="I272" s="209">
        <v>200</v>
      </c>
      <c r="J272" s="209">
        <v>200</v>
      </c>
      <c r="K272" s="212"/>
      <c r="L272" s="98"/>
      <c r="M272" s="98"/>
      <c r="N272" s="98"/>
      <c r="O272" s="98"/>
      <c r="P272" s="98"/>
    </row>
    <row r="273" spans="1:16" x14ac:dyDescent="0.25">
      <c r="A273" s="79"/>
      <c r="B273" s="80">
        <v>329</v>
      </c>
      <c r="C273" s="83"/>
      <c r="D273" s="82" t="s">
        <v>57</v>
      </c>
      <c r="E273" s="118">
        <f t="shared" ref="E273:J273" si="161">SUM(E274:E278)</f>
        <v>240.32999999999998</v>
      </c>
      <c r="F273" s="112">
        <f t="shared" si="161"/>
        <v>1190</v>
      </c>
      <c r="G273" s="112">
        <f t="shared" ref="G273" si="162">SUM(G274:G278)</f>
        <v>1190</v>
      </c>
      <c r="H273" s="112">
        <f t="shared" si="161"/>
        <v>1250</v>
      </c>
      <c r="I273" s="112">
        <f t="shared" si="161"/>
        <v>1250</v>
      </c>
      <c r="J273" s="112">
        <f t="shared" si="161"/>
        <v>1250</v>
      </c>
      <c r="L273" s="98"/>
      <c r="M273" s="98"/>
      <c r="N273" s="98"/>
      <c r="O273" s="98"/>
      <c r="P273" s="98"/>
    </row>
    <row r="274" spans="1:16" s="66" customFormat="1" x14ac:dyDescent="0.25">
      <c r="A274" s="653">
        <v>3292</v>
      </c>
      <c r="B274" s="654"/>
      <c r="C274" s="655"/>
      <c r="D274" s="28" t="s">
        <v>58</v>
      </c>
      <c r="E274" s="482">
        <v>0.01</v>
      </c>
      <c r="F274" s="208">
        <v>200</v>
      </c>
      <c r="G274" s="208">
        <v>200</v>
      </c>
      <c r="H274" s="208">
        <v>200</v>
      </c>
      <c r="I274" s="208">
        <v>200</v>
      </c>
      <c r="J274" s="208">
        <v>200</v>
      </c>
      <c r="K274" s="212"/>
      <c r="L274" s="98"/>
      <c r="M274" s="98"/>
      <c r="N274" s="98"/>
      <c r="O274" s="98"/>
      <c r="P274" s="98"/>
    </row>
    <row r="275" spans="1:16" s="37" customFormat="1" ht="19.5" customHeight="1" x14ac:dyDescent="0.25">
      <c r="A275" s="653">
        <v>3294</v>
      </c>
      <c r="B275" s="654"/>
      <c r="C275" s="655"/>
      <c r="D275" s="28" t="s">
        <v>94</v>
      </c>
      <c r="E275" s="482">
        <v>0</v>
      </c>
      <c r="F275" s="208">
        <v>80</v>
      </c>
      <c r="G275" s="208">
        <v>80</v>
      </c>
      <c r="H275" s="208">
        <v>50</v>
      </c>
      <c r="I275" s="208">
        <v>50</v>
      </c>
      <c r="J275" s="208">
        <v>50</v>
      </c>
      <c r="K275" s="212"/>
      <c r="L275" s="98"/>
      <c r="M275" s="98"/>
      <c r="N275" s="98"/>
      <c r="O275" s="98"/>
      <c r="P275" s="98"/>
    </row>
    <row r="276" spans="1:16" s="44" customFormat="1" x14ac:dyDescent="0.25">
      <c r="A276" s="653">
        <v>3295</v>
      </c>
      <c r="B276" s="654"/>
      <c r="C276" s="655"/>
      <c r="D276" s="28" t="s">
        <v>95</v>
      </c>
      <c r="E276" s="482">
        <v>0</v>
      </c>
      <c r="F276" s="208">
        <v>0</v>
      </c>
      <c r="G276" s="208">
        <v>0</v>
      </c>
      <c r="H276" s="208">
        <v>0</v>
      </c>
      <c r="I276" s="208">
        <v>0</v>
      </c>
      <c r="J276" s="156">
        <v>0</v>
      </c>
      <c r="K276" s="212"/>
      <c r="L276" s="98"/>
      <c r="M276" s="98"/>
      <c r="N276" s="98"/>
      <c r="O276" s="98"/>
      <c r="P276" s="98"/>
    </row>
    <row r="277" spans="1:16" s="76" customFormat="1" ht="21" customHeight="1" x14ac:dyDescent="0.25">
      <c r="A277" s="653">
        <v>3296</v>
      </c>
      <c r="B277" s="654"/>
      <c r="C277" s="655"/>
      <c r="D277" s="28" t="s">
        <v>96</v>
      </c>
      <c r="E277" s="482">
        <v>0</v>
      </c>
      <c r="F277" s="208">
        <v>0</v>
      </c>
      <c r="G277" s="208">
        <v>0</v>
      </c>
      <c r="H277" s="208">
        <v>0</v>
      </c>
      <c r="I277" s="208">
        <v>0</v>
      </c>
      <c r="J277" s="156">
        <v>0</v>
      </c>
      <c r="K277" s="212"/>
      <c r="L277" s="98"/>
      <c r="M277" s="98"/>
      <c r="N277" s="98"/>
      <c r="O277" s="98"/>
      <c r="P277" s="98"/>
    </row>
    <row r="278" spans="1:16" ht="18" customHeight="1" x14ac:dyDescent="0.25">
      <c r="A278" s="653">
        <v>3299</v>
      </c>
      <c r="B278" s="654"/>
      <c r="C278" s="655"/>
      <c r="D278" s="28" t="s">
        <v>57</v>
      </c>
      <c r="E278" s="482">
        <v>240.32</v>
      </c>
      <c r="F278" s="208">
        <v>910</v>
      </c>
      <c r="G278" s="208">
        <v>910</v>
      </c>
      <c r="H278" s="208">
        <v>1000</v>
      </c>
      <c r="I278" s="208">
        <v>1000</v>
      </c>
      <c r="J278" s="208">
        <v>1000</v>
      </c>
      <c r="L278" s="98"/>
      <c r="M278" s="98"/>
      <c r="N278" s="98"/>
      <c r="O278" s="98"/>
      <c r="P278" s="98"/>
    </row>
    <row r="279" spans="1:16" s="66" customFormat="1" x14ac:dyDescent="0.25">
      <c r="A279" s="40"/>
      <c r="B279" s="41">
        <v>34</v>
      </c>
      <c r="C279" s="50"/>
      <c r="D279" s="43" t="s">
        <v>97</v>
      </c>
      <c r="E279" s="518">
        <f t="shared" ref="E279:J279" si="163">E280</f>
        <v>0</v>
      </c>
      <c r="F279" s="154">
        <f t="shared" si="163"/>
        <v>0</v>
      </c>
      <c r="G279" s="154">
        <f t="shared" si="163"/>
        <v>0</v>
      </c>
      <c r="H279" s="154">
        <f t="shared" si="163"/>
        <v>0</v>
      </c>
      <c r="I279" s="154">
        <f t="shared" si="163"/>
        <v>0</v>
      </c>
      <c r="J279" s="154">
        <f t="shared" si="163"/>
        <v>0</v>
      </c>
      <c r="K279" s="212"/>
      <c r="L279" s="98"/>
      <c r="M279" s="98"/>
      <c r="N279" s="98"/>
      <c r="O279" s="98"/>
      <c r="P279" s="98"/>
    </row>
    <row r="280" spans="1:16" s="37" customFormat="1" x14ac:dyDescent="0.25">
      <c r="A280" s="79"/>
      <c r="B280" s="80">
        <v>343</v>
      </c>
      <c r="C280" s="83"/>
      <c r="D280" s="84" t="s">
        <v>63</v>
      </c>
      <c r="E280" s="519">
        <f t="shared" ref="E280:J280" si="164">E282+E281</f>
        <v>0</v>
      </c>
      <c r="F280" s="155">
        <f t="shared" si="164"/>
        <v>0</v>
      </c>
      <c r="G280" s="155">
        <f t="shared" ref="G280" si="165">G282+G281</f>
        <v>0</v>
      </c>
      <c r="H280" s="155">
        <f t="shared" si="164"/>
        <v>0</v>
      </c>
      <c r="I280" s="155">
        <f t="shared" si="164"/>
        <v>0</v>
      </c>
      <c r="J280" s="155">
        <f t="shared" si="164"/>
        <v>0</v>
      </c>
      <c r="K280" s="212"/>
      <c r="L280" s="98"/>
      <c r="M280" s="98"/>
      <c r="N280" s="98"/>
      <c r="O280" s="98"/>
      <c r="P280" s="98"/>
    </row>
    <row r="281" spans="1:16" s="44" customFormat="1" x14ac:dyDescent="0.25">
      <c r="A281" s="653">
        <v>3431</v>
      </c>
      <c r="B281" s="654"/>
      <c r="C281" s="655"/>
      <c r="D281" s="28" t="s">
        <v>98</v>
      </c>
      <c r="E281" s="482">
        <v>0</v>
      </c>
      <c r="F281" s="208">
        <v>0</v>
      </c>
      <c r="G281" s="208">
        <v>0</v>
      </c>
      <c r="H281" s="208">
        <v>0</v>
      </c>
      <c r="I281" s="208">
        <v>0</v>
      </c>
      <c r="J281" s="148">
        <v>0</v>
      </c>
      <c r="K281" s="212"/>
      <c r="L281" s="98"/>
      <c r="M281" s="98"/>
      <c r="N281" s="98"/>
      <c r="O281" s="98"/>
      <c r="P281" s="98"/>
    </row>
    <row r="282" spans="1:16" s="76" customFormat="1" x14ac:dyDescent="0.25">
      <c r="A282" s="653">
        <v>3433</v>
      </c>
      <c r="B282" s="654"/>
      <c r="C282" s="655"/>
      <c r="D282" s="28" t="s">
        <v>99</v>
      </c>
      <c r="E282" s="482">
        <v>0</v>
      </c>
      <c r="F282" s="208">
        <v>0</v>
      </c>
      <c r="G282" s="208">
        <v>0</v>
      </c>
      <c r="H282" s="208">
        <v>0</v>
      </c>
      <c r="I282" s="208">
        <v>0</v>
      </c>
      <c r="J282" s="148">
        <v>0</v>
      </c>
      <c r="K282" s="212"/>
      <c r="L282" s="98"/>
      <c r="M282" s="98"/>
      <c r="N282" s="98"/>
      <c r="O282" s="98"/>
      <c r="P282" s="98"/>
    </row>
    <row r="283" spans="1:16" ht="15.75" customHeight="1" x14ac:dyDescent="0.25">
      <c r="A283" s="223"/>
      <c r="B283" s="224"/>
      <c r="C283" s="225">
        <v>4</v>
      </c>
      <c r="D283" s="74" t="s">
        <v>15</v>
      </c>
      <c r="E283" s="520">
        <f>E284</f>
        <v>1010.4</v>
      </c>
      <c r="F283" s="226">
        <f>F284</f>
        <v>0</v>
      </c>
      <c r="G283" s="226">
        <f t="shared" ref="G283:J283" si="166">G284</f>
        <v>0</v>
      </c>
      <c r="H283" s="226">
        <f t="shared" si="166"/>
        <v>0</v>
      </c>
      <c r="I283" s="226">
        <f t="shared" si="166"/>
        <v>0</v>
      </c>
      <c r="J283" s="226">
        <f t="shared" si="166"/>
        <v>0</v>
      </c>
      <c r="L283" s="98"/>
      <c r="M283" s="98"/>
      <c r="N283" s="98"/>
      <c r="O283" s="98"/>
      <c r="P283" s="98"/>
    </row>
    <row r="284" spans="1:16" s="76" customFormat="1" x14ac:dyDescent="0.25">
      <c r="A284" s="124"/>
      <c r="B284" s="125"/>
      <c r="C284" s="126">
        <v>42</v>
      </c>
      <c r="D284" s="127" t="s">
        <v>31</v>
      </c>
      <c r="E284" s="521">
        <f>E285+E288</f>
        <v>1010.4</v>
      </c>
      <c r="F284" s="128">
        <f>F285+F288</f>
        <v>0</v>
      </c>
      <c r="G284" s="128">
        <f t="shared" ref="G284" si="167">G285+G288</f>
        <v>0</v>
      </c>
      <c r="H284" s="128">
        <f t="shared" ref="H284:J284" si="168">H285+H288</f>
        <v>0</v>
      </c>
      <c r="I284" s="128">
        <f t="shared" si="168"/>
        <v>0</v>
      </c>
      <c r="J284" s="128">
        <f t="shared" si="168"/>
        <v>0</v>
      </c>
      <c r="K284" s="212"/>
      <c r="L284" s="98"/>
      <c r="M284" s="98"/>
      <c r="N284" s="98"/>
      <c r="O284" s="98"/>
      <c r="P284" s="98"/>
    </row>
    <row r="285" spans="1:16" ht="17.25" customHeight="1" x14ac:dyDescent="0.25">
      <c r="A285" s="218"/>
      <c r="B285" s="219"/>
      <c r="C285" s="220">
        <v>422</v>
      </c>
      <c r="D285" s="221" t="s">
        <v>183</v>
      </c>
      <c r="E285" s="522">
        <f>E286+E287</f>
        <v>1010.4</v>
      </c>
      <c r="F285" s="222">
        <f>F286</f>
        <v>0</v>
      </c>
      <c r="G285" s="222">
        <f t="shared" ref="G285:J285" si="169">G286</f>
        <v>0</v>
      </c>
      <c r="H285" s="222">
        <f t="shared" si="169"/>
        <v>0</v>
      </c>
      <c r="I285" s="222">
        <f t="shared" si="169"/>
        <v>0</v>
      </c>
      <c r="J285" s="222">
        <f t="shared" si="169"/>
        <v>0</v>
      </c>
      <c r="L285" s="98"/>
      <c r="M285" s="98"/>
      <c r="N285" s="98"/>
      <c r="O285" s="98"/>
      <c r="P285" s="98"/>
    </row>
    <row r="286" spans="1:16" s="66" customFormat="1" x14ac:dyDescent="0.25">
      <c r="A286" s="105"/>
      <c r="B286" s="106"/>
      <c r="C286" s="107">
        <v>4226</v>
      </c>
      <c r="D286" s="170" t="s">
        <v>184</v>
      </c>
      <c r="E286" s="494">
        <v>1010.4</v>
      </c>
      <c r="F286" s="196">
        <v>0</v>
      </c>
      <c r="G286" s="196">
        <v>0</v>
      </c>
      <c r="H286" s="196">
        <v>0</v>
      </c>
      <c r="I286" s="196">
        <v>0</v>
      </c>
      <c r="J286" s="156">
        <v>0</v>
      </c>
      <c r="K286" s="212"/>
      <c r="L286" s="98"/>
      <c r="M286" s="98"/>
      <c r="N286" s="98"/>
      <c r="O286" s="98"/>
      <c r="P286" s="98"/>
    </row>
    <row r="287" spans="1:16" s="98" customFormat="1" x14ac:dyDescent="0.25">
      <c r="A287" s="653">
        <v>4227</v>
      </c>
      <c r="B287" s="654"/>
      <c r="C287" s="655"/>
      <c r="D287" s="308" t="s">
        <v>203</v>
      </c>
      <c r="E287" s="494">
        <v>0</v>
      </c>
      <c r="F287" s="156">
        <v>0</v>
      </c>
      <c r="G287" s="196">
        <v>0</v>
      </c>
      <c r="H287" s="196">
        <v>0</v>
      </c>
      <c r="I287" s="196">
        <v>0</v>
      </c>
      <c r="J287" s="156">
        <v>0</v>
      </c>
      <c r="K287" s="212"/>
    </row>
    <row r="288" spans="1:16" s="37" customFormat="1" x14ac:dyDescent="0.25">
      <c r="A288" s="132"/>
      <c r="B288" s="133"/>
      <c r="C288" s="134">
        <v>424</v>
      </c>
      <c r="D288" s="135" t="s">
        <v>143</v>
      </c>
      <c r="E288" s="523">
        <v>0</v>
      </c>
      <c r="F288" s="112">
        <f t="shared" ref="F288:J288" si="170">F289</f>
        <v>0</v>
      </c>
      <c r="G288" s="112">
        <f t="shared" si="170"/>
        <v>0</v>
      </c>
      <c r="H288" s="112">
        <f t="shared" si="170"/>
        <v>0</v>
      </c>
      <c r="I288" s="112">
        <f t="shared" si="170"/>
        <v>0</v>
      </c>
      <c r="J288" s="112">
        <f t="shared" si="170"/>
        <v>0</v>
      </c>
      <c r="K288" s="212"/>
      <c r="L288" s="98"/>
      <c r="M288" s="98"/>
      <c r="N288" s="98"/>
      <c r="O288" s="98"/>
      <c r="P288" s="98"/>
    </row>
    <row r="289" spans="1:16" s="44" customFormat="1" x14ac:dyDescent="0.25">
      <c r="A289" s="105"/>
      <c r="B289" s="106"/>
      <c r="C289" s="107">
        <v>4241</v>
      </c>
      <c r="D289" s="30" t="s">
        <v>116</v>
      </c>
      <c r="E289" s="483">
        <v>0</v>
      </c>
      <c r="F289" s="209">
        <v>0</v>
      </c>
      <c r="G289" s="209">
        <v>0</v>
      </c>
      <c r="H289" s="209">
        <v>0</v>
      </c>
      <c r="I289" s="209">
        <v>0</v>
      </c>
      <c r="J289" s="156">
        <v>0</v>
      </c>
      <c r="K289" s="212"/>
      <c r="L289" s="98"/>
      <c r="M289" s="98"/>
      <c r="N289" s="98"/>
      <c r="O289" s="98"/>
      <c r="P289" s="98"/>
    </row>
    <row r="290" spans="1:16" s="76" customFormat="1" ht="15" customHeight="1" x14ac:dyDescent="0.25">
      <c r="A290" s="662" t="s">
        <v>145</v>
      </c>
      <c r="B290" s="663"/>
      <c r="C290" s="664"/>
      <c r="D290" s="572" t="s">
        <v>144</v>
      </c>
      <c r="E290" s="502">
        <v>0</v>
      </c>
      <c r="F290" s="209">
        <v>0</v>
      </c>
      <c r="G290" s="209">
        <v>0</v>
      </c>
      <c r="H290" s="209">
        <v>0</v>
      </c>
      <c r="I290" s="209">
        <v>0</v>
      </c>
      <c r="J290" s="156">
        <v>0</v>
      </c>
      <c r="K290" s="212"/>
      <c r="L290" s="98"/>
      <c r="M290" s="98"/>
      <c r="N290" s="98"/>
      <c r="O290" s="98"/>
      <c r="P290" s="98"/>
    </row>
    <row r="291" spans="1:16" x14ac:dyDescent="0.25">
      <c r="A291" s="68"/>
      <c r="B291" s="70">
        <v>3</v>
      </c>
      <c r="C291" s="69"/>
      <c r="D291" s="36" t="s">
        <v>13</v>
      </c>
      <c r="E291" s="491">
        <f>E292+E321</f>
        <v>2876.23</v>
      </c>
      <c r="F291" s="116">
        <f>F292+F321</f>
        <v>7895.73</v>
      </c>
      <c r="G291" s="116">
        <f t="shared" ref="G291" si="171">G292+G321</f>
        <v>9511.9000000000015</v>
      </c>
      <c r="H291" s="116">
        <f t="shared" ref="H291:J291" si="172">H292+H321</f>
        <v>6960</v>
      </c>
      <c r="I291" s="116">
        <f t="shared" si="172"/>
        <v>6960</v>
      </c>
      <c r="J291" s="116">
        <f t="shared" si="172"/>
        <v>6960</v>
      </c>
      <c r="L291" s="98"/>
      <c r="M291" s="98"/>
      <c r="N291" s="98"/>
      <c r="O291" s="98"/>
      <c r="P291" s="98"/>
    </row>
    <row r="292" spans="1:16" s="37" customFormat="1" x14ac:dyDescent="0.25">
      <c r="A292" s="136"/>
      <c r="B292" s="137">
        <v>32</v>
      </c>
      <c r="C292" s="138"/>
      <c r="D292" s="139" t="s">
        <v>25</v>
      </c>
      <c r="E292" s="524">
        <f>E293+E298+E305+E315</f>
        <v>2630.5</v>
      </c>
      <c r="F292" s="130">
        <f>F293+F298+F305+F315</f>
        <v>7650</v>
      </c>
      <c r="G292" s="130">
        <f t="shared" ref="G292" si="173">G293+G298+G305+G315</f>
        <v>9250.9700000000012</v>
      </c>
      <c r="H292" s="130">
        <f t="shared" ref="H292:J292" si="174">H293+H298+H305+H315</f>
        <v>6700</v>
      </c>
      <c r="I292" s="130">
        <f t="shared" si="174"/>
        <v>6700</v>
      </c>
      <c r="J292" s="130">
        <f t="shared" si="174"/>
        <v>6700</v>
      </c>
      <c r="K292" s="212"/>
      <c r="L292" s="98"/>
      <c r="M292" s="98"/>
      <c r="N292" s="98"/>
      <c r="O292" s="98"/>
      <c r="P292" s="98"/>
    </row>
    <row r="293" spans="1:16" s="44" customFormat="1" x14ac:dyDescent="0.25">
      <c r="A293" s="79"/>
      <c r="B293" s="87">
        <v>321</v>
      </c>
      <c r="C293" s="81"/>
      <c r="D293" s="75" t="s">
        <v>39</v>
      </c>
      <c r="E293" s="118">
        <f>E294+E295+E296+E297</f>
        <v>212.14</v>
      </c>
      <c r="F293" s="112">
        <f t="shared" ref="F293:J293" si="175">F294+F295+F296+F297</f>
        <v>100</v>
      </c>
      <c r="G293" s="112">
        <f t="shared" ref="G293" si="176">G294+G295+G296+G297</f>
        <v>100</v>
      </c>
      <c r="H293" s="112">
        <f t="shared" si="175"/>
        <v>100</v>
      </c>
      <c r="I293" s="112">
        <f t="shared" si="175"/>
        <v>100</v>
      </c>
      <c r="J293" s="112">
        <f t="shared" si="175"/>
        <v>100</v>
      </c>
      <c r="K293" s="212"/>
      <c r="L293" s="98"/>
      <c r="M293" s="98"/>
      <c r="N293" s="98"/>
      <c r="O293" s="98"/>
      <c r="P293" s="98"/>
    </row>
    <row r="294" spans="1:16" s="76" customFormat="1" x14ac:dyDescent="0.25">
      <c r="A294" s="653">
        <v>3211</v>
      </c>
      <c r="B294" s="654"/>
      <c r="C294" s="655"/>
      <c r="D294" s="28" t="s">
        <v>40</v>
      </c>
      <c r="E294" s="482">
        <v>212.14</v>
      </c>
      <c r="F294" s="120">
        <v>0</v>
      </c>
      <c r="G294" s="209">
        <v>0</v>
      </c>
      <c r="H294" s="209">
        <v>0</v>
      </c>
      <c r="I294" s="209">
        <v>0</v>
      </c>
      <c r="J294" s="120">
        <v>0</v>
      </c>
      <c r="K294" s="212"/>
      <c r="L294" s="98"/>
      <c r="M294" s="98"/>
      <c r="N294" s="98"/>
      <c r="O294" s="98"/>
      <c r="P294" s="98"/>
    </row>
    <row r="295" spans="1:16" x14ac:dyDescent="0.25">
      <c r="A295" s="653">
        <v>3212</v>
      </c>
      <c r="B295" s="654"/>
      <c r="C295" s="655"/>
      <c r="D295" s="28" t="s">
        <v>188</v>
      </c>
      <c r="E295" s="482">
        <v>0</v>
      </c>
      <c r="F295" s="209">
        <v>0</v>
      </c>
      <c r="G295" s="209">
        <v>0</v>
      </c>
      <c r="H295" s="209">
        <v>0</v>
      </c>
      <c r="I295" s="209">
        <v>0</v>
      </c>
      <c r="J295" s="120">
        <v>0</v>
      </c>
      <c r="L295" s="98"/>
      <c r="M295" s="98"/>
      <c r="N295" s="98"/>
      <c r="O295" s="98"/>
      <c r="P295" s="98"/>
    </row>
    <row r="296" spans="1:16" x14ac:dyDescent="0.25">
      <c r="A296" s="653">
        <v>3213</v>
      </c>
      <c r="B296" s="654"/>
      <c r="C296" s="655"/>
      <c r="D296" s="28" t="s">
        <v>41</v>
      </c>
      <c r="E296" s="482">
        <v>0</v>
      </c>
      <c r="F296" s="209">
        <v>100</v>
      </c>
      <c r="G296" s="209">
        <v>100</v>
      </c>
      <c r="H296" s="209">
        <v>100</v>
      </c>
      <c r="I296" s="209">
        <v>100</v>
      </c>
      <c r="J296" s="209">
        <v>100</v>
      </c>
      <c r="L296" s="98"/>
      <c r="M296" s="98"/>
      <c r="N296" s="98"/>
      <c r="O296" s="98"/>
      <c r="P296" s="98"/>
    </row>
    <row r="297" spans="1:16" x14ac:dyDescent="0.25">
      <c r="A297" s="653">
        <v>3214</v>
      </c>
      <c r="B297" s="654"/>
      <c r="C297" s="655"/>
      <c r="D297" s="28" t="s">
        <v>42</v>
      </c>
      <c r="E297" s="482">
        <v>0</v>
      </c>
      <c r="F297" s="209">
        <v>0</v>
      </c>
      <c r="G297" s="209">
        <v>0</v>
      </c>
      <c r="H297" s="209">
        <v>0</v>
      </c>
      <c r="I297" s="209">
        <v>0</v>
      </c>
      <c r="J297" s="148">
        <v>0</v>
      </c>
      <c r="L297" s="98"/>
      <c r="M297" s="98"/>
      <c r="N297" s="98"/>
      <c r="O297" s="98"/>
      <c r="P297" s="98"/>
    </row>
    <row r="298" spans="1:16" x14ac:dyDescent="0.25">
      <c r="A298" s="79"/>
      <c r="B298" s="80">
        <v>322</v>
      </c>
      <c r="C298" s="81"/>
      <c r="D298" s="75" t="s">
        <v>43</v>
      </c>
      <c r="E298" s="118">
        <f t="shared" ref="E298:J298" si="177">SUM(E299:E304)</f>
        <v>797.75</v>
      </c>
      <c r="F298" s="112">
        <f t="shared" si="177"/>
        <v>3300</v>
      </c>
      <c r="G298" s="112">
        <f t="shared" ref="G298" si="178">SUM(G299:G304)</f>
        <v>4900.97</v>
      </c>
      <c r="H298" s="112">
        <f t="shared" si="177"/>
        <v>2800</v>
      </c>
      <c r="I298" s="112">
        <f t="shared" si="177"/>
        <v>2800</v>
      </c>
      <c r="J298" s="112">
        <f t="shared" si="177"/>
        <v>2800</v>
      </c>
      <c r="L298" s="98"/>
      <c r="M298" s="98"/>
      <c r="N298" s="98"/>
      <c r="O298" s="98"/>
      <c r="P298" s="98"/>
    </row>
    <row r="299" spans="1:16" x14ac:dyDescent="0.25">
      <c r="A299" s="653">
        <v>3221</v>
      </c>
      <c r="B299" s="654"/>
      <c r="C299" s="655"/>
      <c r="D299" s="17" t="s">
        <v>44</v>
      </c>
      <c r="E299" s="508">
        <v>797.75</v>
      </c>
      <c r="F299" s="209">
        <v>300</v>
      </c>
      <c r="G299" s="209">
        <v>300</v>
      </c>
      <c r="H299" s="209">
        <v>300</v>
      </c>
      <c r="I299" s="209">
        <v>300</v>
      </c>
      <c r="J299" s="209">
        <v>300</v>
      </c>
      <c r="L299" s="98"/>
      <c r="M299" s="98"/>
      <c r="N299" s="98"/>
      <c r="O299" s="98"/>
      <c r="P299" s="98"/>
    </row>
    <row r="300" spans="1:16" x14ac:dyDescent="0.25">
      <c r="A300" s="653">
        <v>3222</v>
      </c>
      <c r="B300" s="654"/>
      <c r="C300" s="655"/>
      <c r="D300" s="17" t="s">
        <v>75</v>
      </c>
      <c r="E300" s="508">
        <v>0</v>
      </c>
      <c r="F300" s="209">
        <v>0</v>
      </c>
      <c r="G300" s="209">
        <v>0</v>
      </c>
      <c r="H300" s="209">
        <v>0</v>
      </c>
      <c r="I300" s="209">
        <v>0</v>
      </c>
      <c r="J300" s="209">
        <v>0</v>
      </c>
      <c r="L300" s="98"/>
      <c r="M300" s="98"/>
      <c r="N300" s="98"/>
      <c r="O300" s="98"/>
      <c r="P300" s="98"/>
    </row>
    <row r="301" spans="1:16" x14ac:dyDescent="0.25">
      <c r="A301" s="653">
        <v>3223</v>
      </c>
      <c r="B301" s="654"/>
      <c r="C301" s="655"/>
      <c r="D301" s="17" t="s">
        <v>45</v>
      </c>
      <c r="E301" s="508">
        <v>0</v>
      </c>
      <c r="F301" s="209">
        <v>3000</v>
      </c>
      <c r="G301" s="209">
        <v>3000</v>
      </c>
      <c r="H301" s="209">
        <v>2500</v>
      </c>
      <c r="I301" s="209">
        <v>2500</v>
      </c>
      <c r="J301" s="209">
        <v>2500</v>
      </c>
      <c r="L301" s="98"/>
      <c r="M301" s="98"/>
      <c r="N301" s="98"/>
      <c r="O301" s="98"/>
      <c r="P301" s="98"/>
    </row>
    <row r="302" spans="1:16" x14ac:dyDescent="0.25">
      <c r="A302" s="653">
        <v>3225</v>
      </c>
      <c r="B302" s="654"/>
      <c r="C302" s="655"/>
      <c r="D302" s="17" t="s">
        <v>68</v>
      </c>
      <c r="E302" s="508">
        <v>0</v>
      </c>
      <c r="F302" s="209">
        <v>0</v>
      </c>
      <c r="G302" s="209">
        <v>0</v>
      </c>
      <c r="H302" s="209">
        <v>0</v>
      </c>
      <c r="I302" s="209">
        <v>0</v>
      </c>
      <c r="J302" s="209">
        <v>0</v>
      </c>
      <c r="L302" s="98"/>
      <c r="M302" s="98"/>
      <c r="N302" s="98"/>
      <c r="O302" s="98"/>
      <c r="P302" s="98"/>
    </row>
    <row r="303" spans="1:16" x14ac:dyDescent="0.25">
      <c r="A303" s="653">
        <v>3226</v>
      </c>
      <c r="B303" s="654"/>
      <c r="C303" s="655"/>
      <c r="D303" s="17" t="s">
        <v>46</v>
      </c>
      <c r="E303" s="508">
        <v>0</v>
      </c>
      <c r="F303" s="209">
        <v>0</v>
      </c>
      <c r="G303" s="209">
        <v>1600.97</v>
      </c>
      <c r="H303" s="209">
        <v>0</v>
      </c>
      <c r="I303" s="209">
        <v>0</v>
      </c>
      <c r="J303" s="209">
        <v>0</v>
      </c>
      <c r="L303" s="98"/>
      <c r="M303" s="98"/>
      <c r="N303" s="98"/>
      <c r="O303" s="98"/>
      <c r="P303" s="98"/>
    </row>
    <row r="304" spans="1:16" x14ac:dyDescent="0.25">
      <c r="A304" s="653">
        <v>3227</v>
      </c>
      <c r="B304" s="654"/>
      <c r="C304" s="655"/>
      <c r="D304" s="17" t="s">
        <v>93</v>
      </c>
      <c r="E304" s="508">
        <v>0</v>
      </c>
      <c r="F304" s="209">
        <v>0</v>
      </c>
      <c r="G304" s="209">
        <v>0</v>
      </c>
      <c r="H304" s="209">
        <v>0</v>
      </c>
      <c r="I304" s="209">
        <v>0</v>
      </c>
      <c r="J304" s="209">
        <v>0</v>
      </c>
      <c r="L304" s="98"/>
      <c r="M304" s="98"/>
      <c r="N304" s="98"/>
      <c r="O304" s="98"/>
      <c r="P304" s="98"/>
    </row>
    <row r="305" spans="1:16" x14ac:dyDescent="0.25">
      <c r="A305" s="79"/>
      <c r="B305" s="80">
        <v>323</v>
      </c>
      <c r="C305" s="81"/>
      <c r="D305" s="75" t="s">
        <v>48</v>
      </c>
      <c r="E305" s="118">
        <f t="shared" ref="E305:J305" si="179">SUM(E306:E314)</f>
        <v>1014.06</v>
      </c>
      <c r="F305" s="112">
        <f t="shared" si="179"/>
        <v>2750</v>
      </c>
      <c r="G305" s="112">
        <f t="shared" ref="G305" si="180">SUM(G306:G314)</f>
        <v>2750</v>
      </c>
      <c r="H305" s="112">
        <f t="shared" si="179"/>
        <v>2800</v>
      </c>
      <c r="I305" s="112">
        <f t="shared" si="179"/>
        <v>2800</v>
      </c>
      <c r="J305" s="112">
        <f t="shared" si="179"/>
        <v>2800</v>
      </c>
      <c r="L305" s="98"/>
      <c r="M305" s="98"/>
      <c r="N305" s="98"/>
      <c r="O305" s="98"/>
      <c r="P305" s="98"/>
    </row>
    <row r="306" spans="1:16" x14ac:dyDescent="0.25">
      <c r="A306" s="25"/>
      <c r="B306" s="654">
        <v>3231</v>
      </c>
      <c r="C306" s="655"/>
      <c r="D306" s="28" t="s">
        <v>49</v>
      </c>
      <c r="E306" s="482">
        <v>530.88</v>
      </c>
      <c r="F306" s="209">
        <v>0</v>
      </c>
      <c r="G306" s="209">
        <v>0</v>
      </c>
      <c r="H306" s="209">
        <v>0</v>
      </c>
      <c r="I306" s="209">
        <v>0</v>
      </c>
      <c r="J306" s="209">
        <v>0</v>
      </c>
      <c r="L306" s="98"/>
      <c r="M306" s="98"/>
      <c r="N306" s="98"/>
      <c r="O306" s="98"/>
      <c r="P306" s="98"/>
    </row>
    <row r="307" spans="1:16" x14ac:dyDescent="0.25">
      <c r="A307" s="25"/>
      <c r="B307" s="654">
        <v>3232</v>
      </c>
      <c r="C307" s="655"/>
      <c r="D307" s="28" t="s">
        <v>69</v>
      </c>
      <c r="E307" s="482">
        <v>0</v>
      </c>
      <c r="F307" s="209">
        <v>0</v>
      </c>
      <c r="G307" s="209">
        <v>0</v>
      </c>
      <c r="H307" s="209">
        <v>0</v>
      </c>
      <c r="I307" s="209">
        <v>0</v>
      </c>
      <c r="J307" s="209">
        <v>0</v>
      </c>
      <c r="L307" s="98"/>
      <c r="M307" s="98"/>
      <c r="N307" s="98"/>
      <c r="O307" s="98"/>
      <c r="P307" s="98"/>
    </row>
    <row r="308" spans="1:16" x14ac:dyDescent="0.25">
      <c r="A308" s="25"/>
      <c r="B308" s="654">
        <v>3233</v>
      </c>
      <c r="C308" s="655"/>
      <c r="D308" s="28" t="s">
        <v>50</v>
      </c>
      <c r="E308" s="482">
        <v>0</v>
      </c>
      <c r="F308" s="209">
        <v>0</v>
      </c>
      <c r="G308" s="209">
        <v>0</v>
      </c>
      <c r="H308" s="209">
        <v>0</v>
      </c>
      <c r="I308" s="209">
        <v>0</v>
      </c>
      <c r="J308" s="148">
        <v>0</v>
      </c>
      <c r="L308" s="98"/>
      <c r="M308" s="98"/>
      <c r="N308" s="98"/>
      <c r="O308" s="98"/>
      <c r="P308" s="98"/>
    </row>
    <row r="309" spans="1:16" x14ac:dyDescent="0.25">
      <c r="A309" s="25"/>
      <c r="B309" s="654">
        <v>3234</v>
      </c>
      <c r="C309" s="655"/>
      <c r="D309" s="28" t="s">
        <v>51</v>
      </c>
      <c r="E309" s="482">
        <v>46.37</v>
      </c>
      <c r="F309" s="209">
        <v>2500</v>
      </c>
      <c r="G309" s="209">
        <v>2500</v>
      </c>
      <c r="H309" s="209">
        <v>2500</v>
      </c>
      <c r="I309" s="209">
        <v>2500</v>
      </c>
      <c r="J309" s="209">
        <v>2500</v>
      </c>
      <c r="L309" s="98"/>
      <c r="M309" s="98"/>
      <c r="N309" s="98"/>
      <c r="O309" s="98"/>
      <c r="P309" s="98"/>
    </row>
    <row r="310" spans="1:16" x14ac:dyDescent="0.25">
      <c r="A310" s="25"/>
      <c r="B310" s="654">
        <v>3235</v>
      </c>
      <c r="C310" s="655"/>
      <c r="D310" s="28" t="s">
        <v>52</v>
      </c>
      <c r="E310" s="482">
        <v>0</v>
      </c>
      <c r="F310" s="209">
        <v>0</v>
      </c>
      <c r="G310" s="209">
        <v>0</v>
      </c>
      <c r="H310" s="209">
        <v>0</v>
      </c>
      <c r="I310" s="209">
        <v>0</v>
      </c>
      <c r="J310" s="209">
        <v>0</v>
      </c>
      <c r="L310" s="98"/>
      <c r="M310" s="98"/>
      <c r="N310" s="98"/>
      <c r="O310" s="98"/>
      <c r="P310" s="98"/>
    </row>
    <row r="311" spans="1:16" x14ac:dyDescent="0.25">
      <c r="A311" s="25"/>
      <c r="B311" s="654">
        <v>3236</v>
      </c>
      <c r="C311" s="655"/>
      <c r="D311" s="28" t="s">
        <v>53</v>
      </c>
      <c r="E311" s="482">
        <v>0</v>
      </c>
      <c r="F311" s="209">
        <v>0</v>
      </c>
      <c r="G311" s="209">
        <v>0</v>
      </c>
      <c r="H311" s="209">
        <v>0</v>
      </c>
      <c r="I311" s="209">
        <v>0</v>
      </c>
      <c r="J311" s="209">
        <v>0</v>
      </c>
      <c r="L311" s="98"/>
      <c r="M311" s="98"/>
      <c r="N311" s="98"/>
      <c r="O311" s="98"/>
      <c r="P311" s="98"/>
    </row>
    <row r="312" spans="1:16" x14ac:dyDescent="0.25">
      <c r="A312" s="25"/>
      <c r="B312" s="654">
        <v>3237</v>
      </c>
      <c r="C312" s="655"/>
      <c r="D312" s="28" t="s">
        <v>54</v>
      </c>
      <c r="E312" s="482">
        <v>0</v>
      </c>
      <c r="F312" s="208">
        <v>0</v>
      </c>
      <c r="G312" s="208">
        <v>0</v>
      </c>
      <c r="H312" s="208">
        <v>0</v>
      </c>
      <c r="I312" s="208">
        <v>0</v>
      </c>
      <c r="J312" s="208">
        <v>0</v>
      </c>
      <c r="L312" s="98"/>
      <c r="M312" s="98"/>
      <c r="N312" s="98"/>
      <c r="O312" s="98"/>
      <c r="P312" s="98"/>
    </row>
    <row r="313" spans="1:16" x14ac:dyDescent="0.25">
      <c r="A313" s="25"/>
      <c r="B313" s="654">
        <v>3238</v>
      </c>
      <c r="C313" s="655"/>
      <c r="D313" s="28" t="s">
        <v>55</v>
      </c>
      <c r="E313" s="482">
        <v>0</v>
      </c>
      <c r="F313" s="208">
        <v>0</v>
      </c>
      <c r="G313" s="208">
        <v>0</v>
      </c>
      <c r="H313" s="208">
        <v>0</v>
      </c>
      <c r="I313" s="208">
        <v>0</v>
      </c>
      <c r="J313" s="208">
        <v>0</v>
      </c>
      <c r="L313" s="98"/>
      <c r="M313" s="98"/>
      <c r="N313" s="98"/>
      <c r="O313" s="98"/>
      <c r="P313" s="98"/>
    </row>
    <row r="314" spans="1:16" x14ac:dyDescent="0.25">
      <c r="A314" s="25"/>
      <c r="B314" s="654">
        <v>3239</v>
      </c>
      <c r="C314" s="655"/>
      <c r="D314" s="28" t="s">
        <v>56</v>
      </c>
      <c r="E314" s="482">
        <v>436.81</v>
      </c>
      <c r="F314" s="208">
        <v>250</v>
      </c>
      <c r="G314" s="208">
        <v>250</v>
      </c>
      <c r="H314" s="208">
        <v>300</v>
      </c>
      <c r="I314" s="208">
        <v>300</v>
      </c>
      <c r="J314" s="208">
        <v>300</v>
      </c>
      <c r="L314" s="98"/>
      <c r="M314" s="98"/>
      <c r="N314" s="98"/>
      <c r="O314" s="98"/>
      <c r="P314" s="98"/>
    </row>
    <row r="315" spans="1:16" x14ac:dyDescent="0.25">
      <c r="A315" s="79"/>
      <c r="B315" s="80">
        <v>329</v>
      </c>
      <c r="C315" s="83"/>
      <c r="D315" s="82" t="s">
        <v>57</v>
      </c>
      <c r="E315" s="519">
        <f t="shared" ref="E315:J315" si="181">SUM(E316:E320)</f>
        <v>606.54999999999995</v>
      </c>
      <c r="F315" s="155">
        <f t="shared" si="181"/>
        <v>1500</v>
      </c>
      <c r="G315" s="155">
        <f t="shared" ref="G315" si="182">SUM(G316:G320)</f>
        <v>1500</v>
      </c>
      <c r="H315" s="155">
        <f t="shared" si="181"/>
        <v>1000</v>
      </c>
      <c r="I315" s="155">
        <f t="shared" si="181"/>
        <v>1000</v>
      </c>
      <c r="J315" s="155">
        <f t="shared" si="181"/>
        <v>1000</v>
      </c>
      <c r="L315" s="98"/>
      <c r="M315" s="98"/>
      <c r="N315" s="98"/>
      <c r="O315" s="98"/>
      <c r="P315" s="98"/>
    </row>
    <row r="316" spans="1:16" x14ac:dyDescent="0.25">
      <c r="A316" s="653">
        <v>3292</v>
      </c>
      <c r="B316" s="654"/>
      <c r="C316" s="655"/>
      <c r="D316" s="28" t="s">
        <v>58</v>
      </c>
      <c r="E316" s="482">
        <v>0</v>
      </c>
      <c r="F316" s="208">
        <v>0</v>
      </c>
      <c r="G316" s="208">
        <v>0</v>
      </c>
      <c r="H316" s="208">
        <v>0</v>
      </c>
      <c r="I316" s="208">
        <v>0</v>
      </c>
      <c r="J316" s="148">
        <v>0</v>
      </c>
      <c r="L316" s="98"/>
      <c r="M316" s="98"/>
      <c r="N316" s="98"/>
      <c r="O316" s="98"/>
      <c r="P316" s="98"/>
    </row>
    <row r="317" spans="1:16" x14ac:dyDescent="0.25">
      <c r="A317" s="653">
        <v>3294</v>
      </c>
      <c r="B317" s="654"/>
      <c r="C317" s="655"/>
      <c r="D317" s="28" t="s">
        <v>94</v>
      </c>
      <c r="E317" s="482">
        <v>0</v>
      </c>
      <c r="F317" s="208">
        <v>0</v>
      </c>
      <c r="G317" s="208">
        <v>0</v>
      </c>
      <c r="H317" s="208">
        <v>0</v>
      </c>
      <c r="I317" s="208">
        <v>0</v>
      </c>
      <c r="J317" s="148">
        <v>0</v>
      </c>
      <c r="L317" s="98"/>
      <c r="M317" s="98"/>
      <c r="N317" s="98"/>
      <c r="O317" s="98"/>
      <c r="P317" s="98"/>
    </row>
    <row r="318" spans="1:16" x14ac:dyDescent="0.25">
      <c r="A318" s="653">
        <v>3295</v>
      </c>
      <c r="B318" s="654"/>
      <c r="C318" s="655"/>
      <c r="D318" s="28" t="s">
        <v>95</v>
      </c>
      <c r="E318" s="482">
        <v>0</v>
      </c>
      <c r="F318" s="208">
        <v>0</v>
      </c>
      <c r="G318" s="208">
        <v>0</v>
      </c>
      <c r="H318" s="208">
        <v>0</v>
      </c>
      <c r="I318" s="208">
        <v>0</v>
      </c>
      <c r="J318" s="148">
        <v>0</v>
      </c>
      <c r="L318" s="98"/>
      <c r="M318" s="98"/>
      <c r="N318" s="98"/>
      <c r="O318" s="98"/>
      <c r="P318" s="98"/>
    </row>
    <row r="319" spans="1:16" x14ac:dyDescent="0.25">
      <c r="A319" s="653">
        <v>3296</v>
      </c>
      <c r="B319" s="654"/>
      <c r="C319" s="655"/>
      <c r="D319" s="28" t="s">
        <v>96</v>
      </c>
      <c r="E319" s="482">
        <v>0</v>
      </c>
      <c r="F319" s="208">
        <v>0</v>
      </c>
      <c r="G319" s="208">
        <v>0</v>
      </c>
      <c r="H319" s="208">
        <v>0</v>
      </c>
      <c r="I319" s="208">
        <v>0</v>
      </c>
      <c r="J319" s="148">
        <v>0</v>
      </c>
      <c r="L319" s="98"/>
      <c r="M319" s="98"/>
      <c r="N319" s="98"/>
      <c r="O319" s="98"/>
      <c r="P319" s="98"/>
    </row>
    <row r="320" spans="1:16" x14ac:dyDescent="0.25">
      <c r="A320" s="653">
        <v>3299</v>
      </c>
      <c r="B320" s="654"/>
      <c r="C320" s="655"/>
      <c r="D320" s="28" t="s">
        <v>57</v>
      </c>
      <c r="E320" s="482">
        <v>606.54999999999995</v>
      </c>
      <c r="F320" s="208">
        <v>1500</v>
      </c>
      <c r="G320" s="208">
        <v>1500</v>
      </c>
      <c r="H320" s="208">
        <v>1000</v>
      </c>
      <c r="I320" s="208">
        <v>1000</v>
      </c>
      <c r="J320" s="208">
        <v>1000</v>
      </c>
      <c r="L320" s="98"/>
      <c r="M320" s="98"/>
      <c r="N320" s="98"/>
      <c r="O320" s="98"/>
      <c r="P320" s="98"/>
    </row>
    <row r="321" spans="1:16" x14ac:dyDescent="0.25">
      <c r="A321" s="692">
        <v>381</v>
      </c>
      <c r="B321" s="693"/>
      <c r="C321" s="694"/>
      <c r="D321" s="230" t="s">
        <v>186</v>
      </c>
      <c r="E321" s="525">
        <v>245.73</v>
      </c>
      <c r="F321" s="229">
        <f>F322</f>
        <v>245.73</v>
      </c>
      <c r="G321" s="229">
        <f t="shared" ref="G321:J321" si="183">G322</f>
        <v>260.93</v>
      </c>
      <c r="H321" s="229">
        <f t="shared" si="183"/>
        <v>260</v>
      </c>
      <c r="I321" s="229">
        <f t="shared" si="183"/>
        <v>260</v>
      </c>
      <c r="J321" s="229">
        <f t="shared" si="183"/>
        <v>260</v>
      </c>
      <c r="L321" s="98"/>
      <c r="M321" s="98"/>
      <c r="N321" s="98"/>
      <c r="O321" s="98"/>
      <c r="P321" s="98"/>
    </row>
    <row r="322" spans="1:16" x14ac:dyDescent="0.25">
      <c r="A322" s="105"/>
      <c r="B322" s="106"/>
      <c r="C322" s="107">
        <v>3812</v>
      </c>
      <c r="D322" s="30" t="s">
        <v>187</v>
      </c>
      <c r="E322" s="483">
        <v>245.73</v>
      </c>
      <c r="F322" s="208">
        <v>245.73</v>
      </c>
      <c r="G322" s="208">
        <v>260.93</v>
      </c>
      <c r="H322" s="208">
        <v>260</v>
      </c>
      <c r="I322" s="208">
        <v>260</v>
      </c>
      <c r="J322" s="208">
        <v>260</v>
      </c>
      <c r="L322" s="98"/>
      <c r="M322" s="98"/>
      <c r="N322" s="98"/>
      <c r="O322" s="98"/>
      <c r="P322" s="98"/>
    </row>
    <row r="323" spans="1:16" x14ac:dyDescent="0.25">
      <c r="A323" s="105"/>
      <c r="B323" s="106"/>
      <c r="C323" s="107"/>
      <c r="D323" s="30"/>
      <c r="E323" s="483"/>
      <c r="F323" s="208"/>
      <c r="G323" s="208"/>
      <c r="H323" s="208"/>
      <c r="I323" s="208"/>
      <c r="J323" s="148"/>
    </row>
    <row r="324" spans="1:16" ht="15" customHeight="1" x14ac:dyDescent="0.25">
      <c r="A324" s="662" t="s">
        <v>152</v>
      </c>
      <c r="B324" s="663"/>
      <c r="C324" s="664"/>
      <c r="D324" s="572" t="s">
        <v>146</v>
      </c>
      <c r="E324" s="479"/>
      <c r="F324" s="209"/>
      <c r="G324" s="209"/>
      <c r="H324" s="209"/>
      <c r="I324" s="209"/>
      <c r="J324" s="147"/>
    </row>
    <row r="325" spans="1:16" x14ac:dyDescent="0.25">
      <c r="A325" s="68"/>
      <c r="B325" s="70">
        <v>3</v>
      </c>
      <c r="C325" s="69"/>
      <c r="D325" s="36" t="s">
        <v>13</v>
      </c>
      <c r="E325" s="491">
        <f t="shared" ref="E325:J334" si="184">E326</f>
        <v>0</v>
      </c>
      <c r="F325" s="491">
        <f t="shared" si="184"/>
        <v>0</v>
      </c>
      <c r="G325" s="491">
        <f t="shared" si="184"/>
        <v>979.8</v>
      </c>
      <c r="H325" s="491">
        <f t="shared" si="184"/>
        <v>0</v>
      </c>
      <c r="I325" s="491">
        <f t="shared" si="184"/>
        <v>0</v>
      </c>
      <c r="J325" s="491">
        <f t="shared" si="184"/>
        <v>0</v>
      </c>
    </row>
    <row r="326" spans="1:16" x14ac:dyDescent="0.25">
      <c r="A326" s="136"/>
      <c r="B326" s="137">
        <v>32</v>
      </c>
      <c r="C326" s="138"/>
      <c r="D326" s="139" t="s">
        <v>25</v>
      </c>
      <c r="E326" s="524">
        <f>E327</f>
        <v>0</v>
      </c>
      <c r="F326" s="524">
        <f t="shared" si="184"/>
        <v>0</v>
      </c>
      <c r="G326" s="524">
        <f t="shared" si="184"/>
        <v>979.8</v>
      </c>
      <c r="H326" s="524">
        <f t="shared" si="184"/>
        <v>0</v>
      </c>
      <c r="I326" s="524">
        <f t="shared" si="184"/>
        <v>0</v>
      </c>
      <c r="J326" s="524">
        <f t="shared" si="184"/>
        <v>0</v>
      </c>
    </row>
    <row r="327" spans="1:16" x14ac:dyDescent="0.25">
      <c r="A327" s="79"/>
      <c r="B327" s="80">
        <v>322</v>
      </c>
      <c r="C327" s="81"/>
      <c r="D327" s="75" t="s">
        <v>43</v>
      </c>
      <c r="E327" s="524">
        <f>E328+E329+E330+E331+E332+E333</f>
        <v>0</v>
      </c>
      <c r="F327" s="524">
        <f t="shared" ref="F327:J327" si="185">F328+F329+F330+F331+F332+F333</f>
        <v>0</v>
      </c>
      <c r="G327" s="524">
        <f t="shared" si="185"/>
        <v>979.8</v>
      </c>
      <c r="H327" s="524">
        <f t="shared" si="185"/>
        <v>0</v>
      </c>
      <c r="I327" s="524">
        <f t="shared" si="185"/>
        <v>0</v>
      </c>
      <c r="J327" s="524">
        <f t="shared" si="185"/>
        <v>0</v>
      </c>
    </row>
    <row r="328" spans="1:16" x14ac:dyDescent="0.25">
      <c r="A328" s="653">
        <v>3221</v>
      </c>
      <c r="B328" s="654"/>
      <c r="C328" s="655"/>
      <c r="D328" s="23" t="s">
        <v>153</v>
      </c>
      <c r="E328" s="611">
        <v>0</v>
      </c>
      <c r="F328" s="113">
        <v>0</v>
      </c>
      <c r="G328" s="113">
        <v>329</v>
      </c>
      <c r="H328" s="113">
        <v>0</v>
      </c>
      <c r="I328" s="113">
        <v>0</v>
      </c>
      <c r="J328" s="113">
        <v>0</v>
      </c>
    </row>
    <row r="329" spans="1:16" x14ac:dyDescent="0.25">
      <c r="A329" s="653">
        <v>3222</v>
      </c>
      <c r="B329" s="654"/>
      <c r="C329" s="655"/>
      <c r="D329" s="606" t="s">
        <v>75</v>
      </c>
      <c r="E329" s="611">
        <v>0</v>
      </c>
      <c r="F329" s="113">
        <v>0</v>
      </c>
      <c r="G329" s="113">
        <v>0</v>
      </c>
      <c r="H329" s="113">
        <v>0</v>
      </c>
      <c r="I329" s="113">
        <v>0</v>
      </c>
      <c r="J329" s="113">
        <v>0</v>
      </c>
    </row>
    <row r="330" spans="1:16" x14ac:dyDescent="0.25">
      <c r="A330" s="603"/>
      <c r="B330" s="604"/>
      <c r="C330" s="605">
        <v>3223</v>
      </c>
      <c r="D330" s="606" t="s">
        <v>185</v>
      </c>
      <c r="E330" s="611">
        <v>0</v>
      </c>
      <c r="F330" s="113">
        <v>0</v>
      </c>
      <c r="G330" s="113">
        <v>0</v>
      </c>
      <c r="H330" s="113">
        <v>0</v>
      </c>
      <c r="I330" s="113">
        <v>0</v>
      </c>
      <c r="J330" s="113">
        <v>0</v>
      </c>
    </row>
    <row r="331" spans="1:16" x14ac:dyDescent="0.25">
      <c r="A331" s="653">
        <v>3225</v>
      </c>
      <c r="B331" s="654"/>
      <c r="C331" s="655"/>
      <c r="D331" s="606" t="s">
        <v>106</v>
      </c>
      <c r="E331" s="611">
        <v>0</v>
      </c>
      <c r="F331" s="113">
        <v>0</v>
      </c>
      <c r="G331" s="113">
        <v>0</v>
      </c>
      <c r="H331" s="113">
        <v>0</v>
      </c>
      <c r="I331" s="113">
        <v>0</v>
      </c>
      <c r="J331" s="113">
        <v>0</v>
      </c>
    </row>
    <row r="332" spans="1:16" x14ac:dyDescent="0.25">
      <c r="A332" s="653">
        <v>3226</v>
      </c>
      <c r="B332" s="654"/>
      <c r="C332" s="655"/>
      <c r="D332" s="606" t="s">
        <v>46</v>
      </c>
      <c r="E332" s="611">
        <v>0</v>
      </c>
      <c r="F332" s="113">
        <v>0</v>
      </c>
      <c r="G332" s="113">
        <v>650.79999999999995</v>
      </c>
      <c r="H332" s="113">
        <v>0</v>
      </c>
      <c r="I332" s="113">
        <v>0</v>
      </c>
      <c r="J332" s="113">
        <v>0</v>
      </c>
    </row>
    <row r="333" spans="1:16" x14ac:dyDescent="0.25">
      <c r="A333" s="653">
        <v>3227</v>
      </c>
      <c r="B333" s="654"/>
      <c r="C333" s="655"/>
      <c r="D333" s="30" t="s">
        <v>93</v>
      </c>
      <c r="E333" s="611">
        <v>0</v>
      </c>
      <c r="F333" s="113">
        <v>0</v>
      </c>
      <c r="G333" s="113">
        <v>0</v>
      </c>
      <c r="H333" s="113">
        <v>0</v>
      </c>
      <c r="I333" s="113">
        <v>0</v>
      </c>
      <c r="J333" s="113">
        <v>0</v>
      </c>
    </row>
    <row r="334" spans="1:16" x14ac:dyDescent="0.25">
      <c r="A334" s="79"/>
      <c r="B334" s="80">
        <v>323</v>
      </c>
      <c r="C334" s="81"/>
      <c r="D334" s="75" t="s">
        <v>48</v>
      </c>
      <c r="E334" s="118">
        <f t="shared" si="184"/>
        <v>0</v>
      </c>
      <c r="F334" s="112">
        <f t="shared" si="184"/>
        <v>0</v>
      </c>
      <c r="G334" s="112">
        <f t="shared" si="184"/>
        <v>0</v>
      </c>
      <c r="H334" s="112">
        <f t="shared" si="184"/>
        <v>0</v>
      </c>
      <c r="I334" s="112">
        <f t="shared" si="184"/>
        <v>0</v>
      </c>
      <c r="J334" s="112">
        <f t="shared" si="184"/>
        <v>0</v>
      </c>
    </row>
    <row r="335" spans="1:16" x14ac:dyDescent="0.25">
      <c r="A335" s="653">
        <v>32391</v>
      </c>
      <c r="B335" s="654"/>
      <c r="C335" s="655"/>
      <c r="D335" s="549" t="s">
        <v>204</v>
      </c>
      <c r="E335" s="508">
        <v>0</v>
      </c>
      <c r="F335" s="209">
        <v>0</v>
      </c>
      <c r="G335" s="209">
        <v>0</v>
      </c>
      <c r="H335" s="209">
        <v>0</v>
      </c>
      <c r="I335" s="209">
        <v>0</v>
      </c>
      <c r="J335" s="209">
        <v>0</v>
      </c>
    </row>
    <row r="336" spans="1:16" x14ac:dyDescent="0.25">
      <c r="A336" s="662" t="s">
        <v>147</v>
      </c>
      <c r="B336" s="663"/>
      <c r="C336" s="664"/>
      <c r="D336" s="572" t="s">
        <v>148</v>
      </c>
      <c r="E336" s="490"/>
      <c r="F336" s="209"/>
      <c r="G336" s="209"/>
      <c r="H336" s="209"/>
      <c r="I336" s="209"/>
      <c r="J336" s="120"/>
    </row>
    <row r="337" spans="1:10" x14ac:dyDescent="0.25">
      <c r="A337" s="71"/>
      <c r="B337" s="72">
        <v>3</v>
      </c>
      <c r="C337" s="73"/>
      <c r="D337" s="36" t="s">
        <v>13</v>
      </c>
      <c r="E337" s="491">
        <f>E338</f>
        <v>2449.96</v>
      </c>
      <c r="F337" s="116">
        <f>F338</f>
        <v>900</v>
      </c>
      <c r="G337" s="116">
        <f t="shared" ref="G337:J337" si="186">G338</f>
        <v>900</v>
      </c>
      <c r="H337" s="116">
        <f t="shared" si="186"/>
        <v>1000</v>
      </c>
      <c r="I337" s="116">
        <f t="shared" si="186"/>
        <v>1000</v>
      </c>
      <c r="J337" s="116">
        <f t="shared" si="186"/>
        <v>1000</v>
      </c>
    </row>
    <row r="338" spans="1:10" x14ac:dyDescent="0.25">
      <c r="A338" s="49"/>
      <c r="B338" s="41">
        <v>32</v>
      </c>
      <c r="C338" s="50"/>
      <c r="D338" s="51" t="s">
        <v>25</v>
      </c>
      <c r="E338" s="492">
        <f>E339+E342+E349+E359</f>
        <v>2449.96</v>
      </c>
      <c r="F338" s="119">
        <f>F339+F342+F349+F359</f>
        <v>900</v>
      </c>
      <c r="G338" s="119">
        <f t="shared" ref="G338" si="187">G339+G342+G349+G359</f>
        <v>900</v>
      </c>
      <c r="H338" s="119">
        <f t="shared" ref="H338:J338" si="188">H339+H342+H349+H359</f>
        <v>1000</v>
      </c>
      <c r="I338" s="119">
        <f t="shared" si="188"/>
        <v>1000</v>
      </c>
      <c r="J338" s="119">
        <f t="shared" si="188"/>
        <v>1000</v>
      </c>
    </row>
    <row r="339" spans="1:10" x14ac:dyDescent="0.25">
      <c r="A339" s="86"/>
      <c r="B339" s="80">
        <v>321</v>
      </c>
      <c r="C339" s="83"/>
      <c r="D339" s="75" t="s">
        <v>39</v>
      </c>
      <c r="E339" s="118">
        <f t="shared" ref="E339:J339" si="189">E340+E341</f>
        <v>0</v>
      </c>
      <c r="F339" s="112">
        <f t="shared" si="189"/>
        <v>0</v>
      </c>
      <c r="G339" s="112">
        <f t="shared" ref="G339" si="190">G340+G341</f>
        <v>0</v>
      </c>
      <c r="H339" s="112">
        <f t="shared" si="189"/>
        <v>0</v>
      </c>
      <c r="I339" s="112">
        <f t="shared" si="189"/>
        <v>0</v>
      </c>
      <c r="J339" s="112">
        <f t="shared" si="189"/>
        <v>0</v>
      </c>
    </row>
    <row r="340" spans="1:10" x14ac:dyDescent="0.25">
      <c r="A340" s="653">
        <v>3212</v>
      </c>
      <c r="B340" s="654"/>
      <c r="C340" s="655"/>
      <c r="D340" s="28" t="s">
        <v>40</v>
      </c>
      <c r="E340" s="483">
        <v>0</v>
      </c>
      <c r="F340" s="210">
        <v>0</v>
      </c>
      <c r="G340" s="120">
        <v>0</v>
      </c>
      <c r="H340" s="120">
        <v>0</v>
      </c>
      <c r="I340" s="120">
        <v>0</v>
      </c>
      <c r="J340" s="120">
        <v>0</v>
      </c>
    </row>
    <row r="341" spans="1:10" x14ac:dyDescent="0.25">
      <c r="A341" s="653">
        <v>3213</v>
      </c>
      <c r="B341" s="654"/>
      <c r="C341" s="655"/>
      <c r="D341" s="28" t="s">
        <v>41</v>
      </c>
      <c r="E341" s="483">
        <v>0</v>
      </c>
      <c r="F341" s="210">
        <v>0</v>
      </c>
      <c r="G341" s="120">
        <v>0</v>
      </c>
      <c r="H341" s="120">
        <v>0</v>
      </c>
      <c r="I341" s="120">
        <v>0</v>
      </c>
      <c r="J341" s="120">
        <v>0</v>
      </c>
    </row>
    <row r="342" spans="1:10" x14ac:dyDescent="0.25">
      <c r="A342" s="79"/>
      <c r="B342" s="80">
        <v>322</v>
      </c>
      <c r="C342" s="81"/>
      <c r="D342" s="75" t="s">
        <v>43</v>
      </c>
      <c r="E342" s="118">
        <f t="shared" ref="E342:J342" si="191">SUM(E343:E348)</f>
        <v>1292.3600000000001</v>
      </c>
      <c r="F342" s="112">
        <f t="shared" si="191"/>
        <v>0</v>
      </c>
      <c r="G342" s="112">
        <f t="shared" ref="G342" si="192">SUM(G343:G348)</f>
        <v>0</v>
      </c>
      <c r="H342" s="112">
        <f t="shared" si="191"/>
        <v>400</v>
      </c>
      <c r="I342" s="112">
        <f t="shared" si="191"/>
        <v>400</v>
      </c>
      <c r="J342" s="112">
        <f t="shared" si="191"/>
        <v>400</v>
      </c>
    </row>
    <row r="343" spans="1:10" x14ac:dyDescent="0.25">
      <c r="A343" s="653">
        <v>3221</v>
      </c>
      <c r="B343" s="654"/>
      <c r="C343" s="655"/>
      <c r="D343" t="s">
        <v>153</v>
      </c>
      <c r="E343" s="526">
        <v>367.55</v>
      </c>
      <c r="F343" s="209">
        <v>0</v>
      </c>
      <c r="G343" s="209">
        <v>0</v>
      </c>
      <c r="H343" s="209">
        <v>300</v>
      </c>
      <c r="I343" s="209">
        <v>300</v>
      </c>
      <c r="J343" s="209">
        <v>300</v>
      </c>
    </row>
    <row r="344" spans="1:10" x14ac:dyDescent="0.25">
      <c r="A344" s="653">
        <v>3222</v>
      </c>
      <c r="B344" s="654"/>
      <c r="C344" s="655"/>
      <c r="D344" s="17" t="s">
        <v>75</v>
      </c>
      <c r="E344" s="508">
        <v>90.4</v>
      </c>
      <c r="F344" s="209">
        <v>0</v>
      </c>
      <c r="G344" s="209">
        <v>0</v>
      </c>
      <c r="H344" s="209">
        <v>100</v>
      </c>
      <c r="I344" s="209">
        <v>100</v>
      </c>
      <c r="J344" s="209">
        <v>100</v>
      </c>
    </row>
    <row r="345" spans="1:10" x14ac:dyDescent="0.25">
      <c r="A345" s="105"/>
      <c r="B345" s="106"/>
      <c r="C345" s="107">
        <v>3223</v>
      </c>
      <c r="D345" s="17" t="s">
        <v>185</v>
      </c>
      <c r="E345" s="508">
        <v>0</v>
      </c>
      <c r="F345" s="209">
        <v>0</v>
      </c>
      <c r="G345" s="209">
        <v>0</v>
      </c>
      <c r="H345" s="209">
        <v>0</v>
      </c>
      <c r="I345" s="209">
        <v>0</v>
      </c>
      <c r="J345" s="120">
        <v>0</v>
      </c>
    </row>
    <row r="346" spans="1:10" x14ac:dyDescent="0.25">
      <c r="A346" s="653">
        <v>3225</v>
      </c>
      <c r="B346" s="654"/>
      <c r="C346" s="655"/>
      <c r="D346" s="17" t="s">
        <v>106</v>
      </c>
      <c r="E346" s="508">
        <v>834.41</v>
      </c>
      <c r="F346" s="209">
        <v>0</v>
      </c>
      <c r="G346" s="209">
        <v>0</v>
      </c>
      <c r="H346" s="209">
        <v>0</v>
      </c>
      <c r="I346" s="209">
        <v>0</v>
      </c>
      <c r="J346" s="120">
        <v>0</v>
      </c>
    </row>
    <row r="347" spans="1:10" x14ac:dyDescent="0.25">
      <c r="A347" s="653">
        <v>3226</v>
      </c>
      <c r="B347" s="654"/>
      <c r="C347" s="655"/>
      <c r="D347" s="17" t="s">
        <v>46</v>
      </c>
      <c r="E347" s="508">
        <v>0</v>
      </c>
      <c r="F347" s="209">
        <v>0</v>
      </c>
      <c r="G347" s="209">
        <v>0</v>
      </c>
      <c r="H347" s="209">
        <v>0</v>
      </c>
      <c r="I347" s="209">
        <v>0</v>
      </c>
      <c r="J347" s="120">
        <v>0</v>
      </c>
    </row>
    <row r="348" spans="1:10" x14ac:dyDescent="0.25">
      <c r="A348" s="653">
        <v>3227</v>
      </c>
      <c r="B348" s="654"/>
      <c r="C348" s="655"/>
      <c r="D348" s="30" t="s">
        <v>93</v>
      </c>
      <c r="E348" s="483">
        <v>0</v>
      </c>
      <c r="F348" s="209">
        <v>0</v>
      </c>
      <c r="G348" s="209">
        <v>0</v>
      </c>
      <c r="H348" s="209">
        <v>0</v>
      </c>
      <c r="I348" s="209">
        <v>0</v>
      </c>
      <c r="J348" s="120">
        <v>0</v>
      </c>
    </row>
    <row r="349" spans="1:10" x14ac:dyDescent="0.25">
      <c r="A349" s="79"/>
      <c r="B349" s="80">
        <v>323</v>
      </c>
      <c r="C349" s="81"/>
      <c r="D349" s="75" t="s">
        <v>48</v>
      </c>
      <c r="E349" s="355">
        <f>E350+E351+E352+E353+E354+E355+E356+E357+E358</f>
        <v>1157.6000000000001</v>
      </c>
      <c r="F349" s="141">
        <f>F350+F351+F352+F353+F354+F355+F356+F357+F358</f>
        <v>400</v>
      </c>
      <c r="G349" s="141">
        <f t="shared" ref="G349" si="193">G350+G351+G352+G353+G354+G355+G356+G357+G358</f>
        <v>400</v>
      </c>
      <c r="H349" s="141">
        <f t="shared" ref="H349:J349" si="194">H350+H351+H352+H353+H354+H355+H356+H357+H358</f>
        <v>100</v>
      </c>
      <c r="I349" s="141">
        <f t="shared" si="194"/>
        <v>100</v>
      </c>
      <c r="J349" s="141">
        <f t="shared" si="194"/>
        <v>100</v>
      </c>
    </row>
    <row r="350" spans="1:10" x14ac:dyDescent="0.25">
      <c r="A350" s="653">
        <v>3231</v>
      </c>
      <c r="B350" s="654"/>
      <c r="C350" s="655"/>
      <c r="D350" s="28" t="s">
        <v>49</v>
      </c>
      <c r="E350" s="482">
        <v>360</v>
      </c>
      <c r="F350" s="209">
        <v>0</v>
      </c>
      <c r="G350" s="209">
        <v>0</v>
      </c>
      <c r="H350" s="209">
        <v>0</v>
      </c>
      <c r="I350" s="209">
        <v>0</v>
      </c>
      <c r="J350" s="120">
        <v>0</v>
      </c>
    </row>
    <row r="351" spans="1:10" x14ac:dyDescent="0.25">
      <c r="A351" s="653">
        <v>3232</v>
      </c>
      <c r="B351" s="654"/>
      <c r="C351" s="655"/>
      <c r="D351" s="28" t="s">
        <v>69</v>
      </c>
      <c r="E351" s="482">
        <v>14.11</v>
      </c>
      <c r="F351" s="209">
        <v>0</v>
      </c>
      <c r="G351" s="209">
        <v>0</v>
      </c>
      <c r="H351" s="209">
        <v>0</v>
      </c>
      <c r="I351" s="209">
        <v>0</v>
      </c>
      <c r="J351" s="120">
        <v>0</v>
      </c>
    </row>
    <row r="352" spans="1:10" x14ac:dyDescent="0.25">
      <c r="A352" s="653">
        <v>3233</v>
      </c>
      <c r="B352" s="654"/>
      <c r="C352" s="655"/>
      <c r="D352" s="28" t="s">
        <v>50</v>
      </c>
      <c r="E352" s="482">
        <v>0</v>
      </c>
      <c r="F352" s="209">
        <v>0</v>
      </c>
      <c r="G352" s="209">
        <v>0</v>
      </c>
      <c r="H352" s="209">
        <v>0</v>
      </c>
      <c r="I352" s="209">
        <v>0</v>
      </c>
      <c r="J352" s="120">
        <v>0</v>
      </c>
    </row>
    <row r="353" spans="1:10" x14ac:dyDescent="0.25">
      <c r="A353" s="653">
        <v>3234</v>
      </c>
      <c r="B353" s="654"/>
      <c r="C353" s="655"/>
      <c r="D353" s="28" t="s">
        <v>51</v>
      </c>
      <c r="E353" s="482">
        <v>737.04</v>
      </c>
      <c r="F353" s="209">
        <v>0</v>
      </c>
      <c r="G353" s="209">
        <v>0</v>
      </c>
      <c r="H353" s="209">
        <v>0</v>
      </c>
      <c r="I353" s="209">
        <v>0</v>
      </c>
      <c r="J353" s="120">
        <v>0</v>
      </c>
    </row>
    <row r="354" spans="1:10" x14ac:dyDescent="0.25">
      <c r="A354" s="653">
        <v>3235</v>
      </c>
      <c r="B354" s="654"/>
      <c r="C354" s="655"/>
      <c r="D354" s="28" t="s">
        <v>52</v>
      </c>
      <c r="E354" s="482">
        <v>0</v>
      </c>
      <c r="F354" s="209">
        <v>0</v>
      </c>
      <c r="G354" s="209">
        <v>0</v>
      </c>
      <c r="H354" s="209">
        <v>0</v>
      </c>
      <c r="I354" s="209">
        <v>0</v>
      </c>
      <c r="J354" s="120">
        <v>0</v>
      </c>
    </row>
    <row r="355" spans="1:10" x14ac:dyDescent="0.25">
      <c r="A355" s="653">
        <v>3236</v>
      </c>
      <c r="B355" s="654"/>
      <c r="C355" s="655"/>
      <c r="D355" s="28" t="s">
        <v>53</v>
      </c>
      <c r="E355" s="482">
        <v>0</v>
      </c>
      <c r="F355" s="209">
        <v>0</v>
      </c>
      <c r="G355" s="209">
        <v>0</v>
      </c>
      <c r="H355" s="209">
        <v>0</v>
      </c>
      <c r="I355" s="209">
        <v>0</v>
      </c>
      <c r="J355" s="120">
        <v>0</v>
      </c>
    </row>
    <row r="356" spans="1:10" x14ac:dyDescent="0.25">
      <c r="A356" s="653">
        <v>3237</v>
      </c>
      <c r="B356" s="654"/>
      <c r="C356" s="655"/>
      <c r="D356" s="28" t="s">
        <v>54</v>
      </c>
      <c r="E356" s="482">
        <v>46.45</v>
      </c>
      <c r="F356" s="209">
        <v>0</v>
      </c>
      <c r="G356" s="209">
        <v>0</v>
      </c>
      <c r="H356" s="209">
        <v>0</v>
      </c>
      <c r="I356" s="209">
        <v>0</v>
      </c>
      <c r="J356" s="120">
        <v>0</v>
      </c>
    </row>
    <row r="357" spans="1:10" x14ac:dyDescent="0.25">
      <c r="A357" s="653">
        <v>3238</v>
      </c>
      <c r="B357" s="654"/>
      <c r="C357" s="655"/>
      <c r="D357" s="28" t="s">
        <v>55</v>
      </c>
      <c r="E357" s="482">
        <v>0</v>
      </c>
      <c r="F357" s="209">
        <v>0</v>
      </c>
      <c r="G357" s="209">
        <v>0</v>
      </c>
      <c r="H357" s="209">
        <v>0</v>
      </c>
      <c r="I357" s="209">
        <v>0</v>
      </c>
      <c r="J357" s="120">
        <v>0</v>
      </c>
    </row>
    <row r="358" spans="1:10" x14ac:dyDescent="0.25">
      <c r="A358" s="653">
        <v>3239</v>
      </c>
      <c r="B358" s="654"/>
      <c r="C358" s="655"/>
      <c r="D358" s="28" t="s">
        <v>56</v>
      </c>
      <c r="E358" s="482">
        <v>0</v>
      </c>
      <c r="F358" s="209">
        <v>400</v>
      </c>
      <c r="G358" s="209">
        <v>400</v>
      </c>
      <c r="H358" s="209">
        <v>100</v>
      </c>
      <c r="I358" s="209">
        <v>100</v>
      </c>
      <c r="J358" s="120">
        <v>100</v>
      </c>
    </row>
    <row r="359" spans="1:10" x14ac:dyDescent="0.25">
      <c r="A359" s="79"/>
      <c r="B359" s="80">
        <v>329</v>
      </c>
      <c r="C359" s="83"/>
      <c r="D359" s="82" t="s">
        <v>57</v>
      </c>
      <c r="E359" s="355">
        <f t="shared" ref="E359" si="195">E360</f>
        <v>0</v>
      </c>
      <c r="F359" s="141">
        <f>F360</f>
        <v>500</v>
      </c>
      <c r="G359" s="141">
        <f t="shared" ref="G359:J359" si="196">G360</f>
        <v>500</v>
      </c>
      <c r="H359" s="141">
        <f t="shared" si="196"/>
        <v>500</v>
      </c>
      <c r="I359" s="141">
        <f t="shared" si="196"/>
        <v>500</v>
      </c>
      <c r="J359" s="141">
        <f t="shared" si="196"/>
        <v>500</v>
      </c>
    </row>
    <row r="360" spans="1:10" x14ac:dyDescent="0.25">
      <c r="A360" s="25"/>
      <c r="B360" s="106">
        <v>3299</v>
      </c>
      <c r="C360" s="27"/>
      <c r="D360" s="30" t="s">
        <v>57</v>
      </c>
      <c r="E360" s="483">
        <v>0</v>
      </c>
      <c r="F360" s="209">
        <v>500</v>
      </c>
      <c r="G360" s="209">
        <v>500</v>
      </c>
      <c r="H360" s="209">
        <v>500</v>
      </c>
      <c r="I360" s="209">
        <v>500</v>
      </c>
      <c r="J360" s="120">
        <v>500</v>
      </c>
    </row>
    <row r="361" spans="1:10" x14ac:dyDescent="0.25">
      <c r="A361" s="183" t="s">
        <v>65</v>
      </c>
      <c r="B361" s="184"/>
      <c r="C361" s="185"/>
      <c r="D361" s="186" t="s">
        <v>100</v>
      </c>
      <c r="E361" s="527">
        <f t="shared" ref="E361:J361" si="197">E363</f>
        <v>504122.60000000003</v>
      </c>
      <c r="F361" s="192">
        <f t="shared" si="197"/>
        <v>523071.67</v>
      </c>
      <c r="G361" s="192">
        <f t="shared" ref="G361" si="198">G363</f>
        <v>643080.01</v>
      </c>
      <c r="H361" s="192">
        <f t="shared" si="197"/>
        <v>676875.55</v>
      </c>
      <c r="I361" s="192">
        <f t="shared" si="197"/>
        <v>676875.55</v>
      </c>
      <c r="J361" s="192">
        <f t="shared" si="197"/>
        <v>676875.55</v>
      </c>
    </row>
    <row r="362" spans="1:10" ht="15" customHeight="1" x14ac:dyDescent="0.25">
      <c r="A362" s="662" t="s">
        <v>145</v>
      </c>
      <c r="B362" s="663"/>
      <c r="C362" s="664"/>
      <c r="D362" s="572" t="s">
        <v>144</v>
      </c>
      <c r="E362" s="502"/>
      <c r="F362" s="209"/>
      <c r="G362" s="209"/>
      <c r="H362" s="209"/>
      <c r="I362" s="209"/>
      <c r="J362" s="120"/>
    </row>
    <row r="363" spans="1:10" x14ac:dyDescent="0.25">
      <c r="A363" s="68"/>
      <c r="B363" s="72">
        <v>3</v>
      </c>
      <c r="C363" s="73"/>
      <c r="D363" s="74" t="s">
        <v>13</v>
      </c>
      <c r="E363" s="491">
        <f t="shared" ref="E363:J363" si="199">E364+E372</f>
        <v>504122.60000000003</v>
      </c>
      <c r="F363" s="116">
        <f t="shared" si="199"/>
        <v>523071.67</v>
      </c>
      <c r="G363" s="116">
        <f t="shared" ref="G363" si="200">G364+G372</f>
        <v>643080.01</v>
      </c>
      <c r="H363" s="116">
        <f t="shared" si="199"/>
        <v>676875.55</v>
      </c>
      <c r="I363" s="116">
        <f t="shared" si="199"/>
        <v>676875.55</v>
      </c>
      <c r="J363" s="116">
        <f t="shared" si="199"/>
        <v>676875.55</v>
      </c>
    </row>
    <row r="364" spans="1:10" x14ac:dyDescent="0.25">
      <c r="A364" s="40"/>
      <c r="B364" s="41">
        <v>31</v>
      </c>
      <c r="C364" s="50"/>
      <c r="D364" s="78" t="s">
        <v>14</v>
      </c>
      <c r="E364" s="492">
        <f t="shared" ref="E364:J364" si="201">E365+E367+E369</f>
        <v>487332.51</v>
      </c>
      <c r="F364" s="119">
        <f t="shared" si="201"/>
        <v>504953.49</v>
      </c>
      <c r="G364" s="119">
        <f t="shared" ref="G364" si="202">G365+G367+G369</f>
        <v>624625.82999999996</v>
      </c>
      <c r="H364" s="119">
        <f t="shared" si="201"/>
        <v>657409.55000000005</v>
      </c>
      <c r="I364" s="119">
        <f t="shared" si="201"/>
        <v>657409.55000000005</v>
      </c>
      <c r="J364" s="119">
        <f t="shared" si="201"/>
        <v>657409.55000000005</v>
      </c>
    </row>
    <row r="365" spans="1:10" x14ac:dyDescent="0.25">
      <c r="A365" s="79"/>
      <c r="B365" s="80">
        <v>311</v>
      </c>
      <c r="C365" s="83"/>
      <c r="D365" s="82" t="s">
        <v>101</v>
      </c>
      <c r="E365" s="118">
        <f t="shared" ref="E365:J365" si="203">E366</f>
        <v>400907.33</v>
      </c>
      <c r="F365" s="112">
        <f t="shared" si="203"/>
        <v>413205.85</v>
      </c>
      <c r="G365" s="112">
        <f t="shared" si="203"/>
        <v>517384.92</v>
      </c>
      <c r="H365" s="112">
        <f t="shared" si="203"/>
        <v>543270</v>
      </c>
      <c r="I365" s="112">
        <f t="shared" si="203"/>
        <v>543270</v>
      </c>
      <c r="J365" s="112">
        <f t="shared" si="203"/>
        <v>543270</v>
      </c>
    </row>
    <row r="366" spans="1:10" x14ac:dyDescent="0.25">
      <c r="A366" s="653">
        <v>3111</v>
      </c>
      <c r="B366" s="654"/>
      <c r="C366" s="655"/>
      <c r="D366" s="30" t="s">
        <v>76</v>
      </c>
      <c r="E366" s="483">
        <v>400907.33</v>
      </c>
      <c r="F366" s="209">
        <v>413205.85</v>
      </c>
      <c r="G366" s="209">
        <v>517384.92</v>
      </c>
      <c r="H366" s="209">
        <v>543270</v>
      </c>
      <c r="I366" s="209">
        <v>543270</v>
      </c>
      <c r="J366" s="209">
        <v>543270</v>
      </c>
    </row>
    <row r="367" spans="1:10" x14ac:dyDescent="0.25">
      <c r="A367" s="79"/>
      <c r="B367" s="80">
        <v>312</v>
      </c>
      <c r="C367" s="83"/>
      <c r="D367" s="82" t="s">
        <v>77</v>
      </c>
      <c r="E367" s="118">
        <f t="shared" ref="E367:J367" si="204">E368</f>
        <v>20389.8</v>
      </c>
      <c r="F367" s="112">
        <f t="shared" si="204"/>
        <v>23568.63</v>
      </c>
      <c r="G367" s="112">
        <f t="shared" si="204"/>
        <v>23568.63</v>
      </c>
      <c r="H367" s="112">
        <f t="shared" si="204"/>
        <v>24500</v>
      </c>
      <c r="I367" s="112">
        <f t="shared" si="204"/>
        <v>24500</v>
      </c>
      <c r="J367" s="112">
        <f t="shared" si="204"/>
        <v>24500</v>
      </c>
    </row>
    <row r="368" spans="1:10" x14ac:dyDescent="0.25">
      <c r="A368" s="653">
        <v>3121</v>
      </c>
      <c r="B368" s="654"/>
      <c r="C368" s="655"/>
      <c r="D368" s="30" t="s">
        <v>77</v>
      </c>
      <c r="E368" s="483">
        <v>20389.8</v>
      </c>
      <c r="F368" s="209">
        <v>23568.63</v>
      </c>
      <c r="G368" s="209">
        <v>23568.63</v>
      </c>
      <c r="H368" s="209">
        <v>24500</v>
      </c>
      <c r="I368" s="209">
        <v>24500</v>
      </c>
      <c r="J368" s="209">
        <v>24500</v>
      </c>
    </row>
    <row r="369" spans="1:10" x14ac:dyDescent="0.25">
      <c r="A369" s="79"/>
      <c r="B369" s="80">
        <v>313</v>
      </c>
      <c r="C369" s="83"/>
      <c r="D369" s="82" t="s">
        <v>78</v>
      </c>
      <c r="E369" s="118">
        <f t="shared" ref="E369:J369" si="205">E370+E371</f>
        <v>66035.38</v>
      </c>
      <c r="F369" s="112">
        <f t="shared" si="205"/>
        <v>68179.009999999995</v>
      </c>
      <c r="G369" s="112">
        <f t="shared" ref="G369" si="206">G370+G371</f>
        <v>83672.28</v>
      </c>
      <c r="H369" s="112">
        <f t="shared" si="205"/>
        <v>89639.55</v>
      </c>
      <c r="I369" s="112">
        <f t="shared" si="205"/>
        <v>89639.55</v>
      </c>
      <c r="J369" s="112">
        <f t="shared" si="205"/>
        <v>89639.55</v>
      </c>
    </row>
    <row r="370" spans="1:10" x14ac:dyDescent="0.25">
      <c r="A370" s="653">
        <v>3132</v>
      </c>
      <c r="B370" s="654"/>
      <c r="C370" s="655"/>
      <c r="D370" s="30" t="s">
        <v>102</v>
      </c>
      <c r="E370" s="483">
        <v>66035.38</v>
      </c>
      <c r="F370" s="209">
        <v>68179.009999999995</v>
      </c>
      <c r="G370" s="209">
        <v>83672.28</v>
      </c>
      <c r="H370" s="209">
        <v>89639.55</v>
      </c>
      <c r="I370" s="209">
        <v>89639.55</v>
      </c>
      <c r="J370" s="209">
        <v>89639.55</v>
      </c>
    </row>
    <row r="371" spans="1:10" ht="26.25" x14ac:dyDescent="0.25">
      <c r="A371" s="653">
        <v>3133</v>
      </c>
      <c r="B371" s="654"/>
      <c r="C371" s="655"/>
      <c r="D371" s="30" t="s">
        <v>103</v>
      </c>
      <c r="E371" s="483">
        <v>0</v>
      </c>
      <c r="F371" s="209">
        <v>0</v>
      </c>
      <c r="G371" s="209">
        <v>0</v>
      </c>
      <c r="H371" s="209">
        <v>0</v>
      </c>
      <c r="I371" s="209">
        <v>0</v>
      </c>
      <c r="J371" s="120">
        <v>0</v>
      </c>
    </row>
    <row r="372" spans="1:10" x14ac:dyDescent="0.25">
      <c r="A372" s="40"/>
      <c r="B372" s="41">
        <v>32</v>
      </c>
      <c r="C372" s="50"/>
      <c r="D372" s="78" t="s">
        <v>25</v>
      </c>
      <c r="E372" s="492">
        <f t="shared" ref="E372:J372" si="207">E373+E375</f>
        <v>16790.09</v>
      </c>
      <c r="F372" s="119">
        <f t="shared" si="207"/>
        <v>18118.18</v>
      </c>
      <c r="G372" s="119">
        <f t="shared" ref="G372" si="208">G373+G375</f>
        <v>18454.18</v>
      </c>
      <c r="H372" s="119">
        <f t="shared" si="207"/>
        <v>19466</v>
      </c>
      <c r="I372" s="119">
        <f t="shared" si="207"/>
        <v>19466</v>
      </c>
      <c r="J372" s="119">
        <f t="shared" si="207"/>
        <v>19466</v>
      </c>
    </row>
    <row r="373" spans="1:10" x14ac:dyDescent="0.25">
      <c r="A373" s="79"/>
      <c r="B373" s="80">
        <v>321</v>
      </c>
      <c r="C373" s="83"/>
      <c r="D373" s="82" t="s">
        <v>39</v>
      </c>
      <c r="E373" s="118">
        <f t="shared" ref="E373:J373" si="209">E374</f>
        <v>15125.66</v>
      </c>
      <c r="F373" s="112">
        <f t="shared" si="209"/>
        <v>16438.18</v>
      </c>
      <c r="G373" s="112">
        <f t="shared" si="209"/>
        <v>16438.18</v>
      </c>
      <c r="H373" s="112">
        <f t="shared" si="209"/>
        <v>17450</v>
      </c>
      <c r="I373" s="112">
        <f t="shared" si="209"/>
        <v>17450</v>
      </c>
      <c r="J373" s="112">
        <f t="shared" si="209"/>
        <v>17450</v>
      </c>
    </row>
    <row r="374" spans="1:10" x14ac:dyDescent="0.25">
      <c r="A374" s="653">
        <v>3212</v>
      </c>
      <c r="B374" s="654"/>
      <c r="C374" s="655"/>
      <c r="D374" s="30" t="s">
        <v>127</v>
      </c>
      <c r="E374" s="483">
        <v>15125.66</v>
      </c>
      <c r="F374" s="209">
        <v>16438.18</v>
      </c>
      <c r="G374" s="209">
        <v>16438.18</v>
      </c>
      <c r="H374" s="209">
        <v>17450</v>
      </c>
      <c r="I374" s="209">
        <v>17450</v>
      </c>
      <c r="J374" s="209">
        <v>17450</v>
      </c>
    </row>
    <row r="375" spans="1:10" x14ac:dyDescent="0.25">
      <c r="A375" s="79"/>
      <c r="B375" s="80">
        <v>329</v>
      </c>
      <c r="C375" s="83"/>
      <c r="D375" s="82" t="s">
        <v>57</v>
      </c>
      <c r="E375" s="118">
        <f t="shared" ref="E375:J375" si="210">E376</f>
        <v>1664.43</v>
      </c>
      <c r="F375" s="112">
        <f t="shared" si="210"/>
        <v>1680</v>
      </c>
      <c r="G375" s="112">
        <f t="shared" si="210"/>
        <v>2016</v>
      </c>
      <c r="H375" s="112">
        <f t="shared" si="210"/>
        <v>2016</v>
      </c>
      <c r="I375" s="112">
        <f t="shared" si="210"/>
        <v>2016</v>
      </c>
      <c r="J375" s="112">
        <f t="shared" si="210"/>
        <v>2016</v>
      </c>
    </row>
    <row r="376" spans="1:10" x14ac:dyDescent="0.25">
      <c r="A376" s="653">
        <v>3295</v>
      </c>
      <c r="B376" s="654"/>
      <c r="C376" s="655"/>
      <c r="D376" s="30" t="s">
        <v>104</v>
      </c>
      <c r="E376" s="483">
        <v>1664.43</v>
      </c>
      <c r="F376" s="209">
        <v>1680</v>
      </c>
      <c r="G376" s="209">
        <v>2016</v>
      </c>
      <c r="H376" s="209">
        <v>2016</v>
      </c>
      <c r="I376" s="209">
        <v>2016</v>
      </c>
      <c r="J376" s="209">
        <v>2016</v>
      </c>
    </row>
    <row r="377" spans="1:10" ht="15" customHeight="1" x14ac:dyDescent="0.25">
      <c r="A377" s="662" t="s">
        <v>142</v>
      </c>
      <c r="B377" s="663"/>
      <c r="C377" s="664"/>
      <c r="D377" s="572" t="s">
        <v>141</v>
      </c>
      <c r="E377" s="473"/>
      <c r="F377" s="209"/>
      <c r="G377" s="209"/>
      <c r="H377" s="209"/>
      <c r="I377" s="209"/>
      <c r="J377" s="120"/>
    </row>
    <row r="378" spans="1:10" x14ac:dyDescent="0.25">
      <c r="A378" s="68"/>
      <c r="B378" s="72">
        <v>3</v>
      </c>
      <c r="C378" s="73"/>
      <c r="D378" s="74" t="s">
        <v>13</v>
      </c>
      <c r="E378" s="481">
        <f t="shared" ref="E378:J380" si="211">E379</f>
        <v>0</v>
      </c>
      <c r="F378" s="121">
        <f t="shared" si="211"/>
        <v>0</v>
      </c>
      <c r="G378" s="121">
        <f t="shared" si="211"/>
        <v>0</v>
      </c>
      <c r="H378" s="121">
        <f t="shared" si="211"/>
        <v>0</v>
      </c>
      <c r="I378" s="121">
        <f t="shared" si="211"/>
        <v>0</v>
      </c>
      <c r="J378" s="121">
        <f t="shared" si="211"/>
        <v>0</v>
      </c>
    </row>
    <row r="379" spans="1:10" x14ac:dyDescent="0.25">
      <c r="A379" s="40"/>
      <c r="B379" s="41">
        <v>32</v>
      </c>
      <c r="C379" s="50"/>
      <c r="D379" s="144" t="s">
        <v>25</v>
      </c>
      <c r="E379" s="541">
        <f t="shared" si="211"/>
        <v>0</v>
      </c>
      <c r="F379" s="145">
        <f t="shared" si="211"/>
        <v>0</v>
      </c>
      <c r="G379" s="145">
        <f t="shared" si="211"/>
        <v>0</v>
      </c>
      <c r="H379" s="145">
        <f t="shared" si="211"/>
        <v>0</v>
      </c>
      <c r="I379" s="145">
        <f t="shared" si="211"/>
        <v>0</v>
      </c>
      <c r="J379" s="145">
        <f t="shared" si="211"/>
        <v>0</v>
      </c>
    </row>
    <row r="380" spans="1:10" x14ac:dyDescent="0.25">
      <c r="A380" s="143">
        <v>323</v>
      </c>
      <c r="B380" s="688"/>
      <c r="C380" s="688"/>
      <c r="D380" s="75" t="s">
        <v>48</v>
      </c>
      <c r="E380" s="542">
        <f t="shared" si="211"/>
        <v>0</v>
      </c>
      <c r="F380" s="371">
        <f t="shared" si="211"/>
        <v>0</v>
      </c>
      <c r="G380" s="371">
        <f t="shared" si="211"/>
        <v>0</v>
      </c>
      <c r="H380" s="371">
        <f t="shared" si="211"/>
        <v>0</v>
      </c>
      <c r="I380" s="371">
        <f t="shared" si="211"/>
        <v>0</v>
      </c>
      <c r="J380" s="371">
        <f t="shared" si="211"/>
        <v>0</v>
      </c>
    </row>
    <row r="381" spans="1:10" x14ac:dyDescent="0.25">
      <c r="A381" s="25"/>
      <c r="B381" s="654">
        <v>3234</v>
      </c>
      <c r="C381" s="655"/>
      <c r="D381" s="28" t="s">
        <v>51</v>
      </c>
      <c r="E381" s="482">
        <v>0</v>
      </c>
      <c r="F381" s="208">
        <v>0</v>
      </c>
      <c r="G381" s="208">
        <v>0</v>
      </c>
      <c r="H381" s="208">
        <v>0</v>
      </c>
      <c r="I381" s="208">
        <v>0</v>
      </c>
      <c r="J381" s="361">
        <v>0</v>
      </c>
    </row>
    <row r="382" spans="1:10" x14ac:dyDescent="0.25">
      <c r="A382" s="62" t="s">
        <v>175</v>
      </c>
      <c r="B382" s="63"/>
      <c r="C382" s="64"/>
      <c r="D382" s="65" t="s">
        <v>105</v>
      </c>
      <c r="E382" s="509">
        <f t="shared" ref="E382:J382" si="212">E384+E392</f>
        <v>24393.82</v>
      </c>
      <c r="F382" s="509">
        <f t="shared" si="212"/>
        <v>21569.52</v>
      </c>
      <c r="G382" s="509">
        <f t="shared" si="212"/>
        <v>21569.52</v>
      </c>
      <c r="H382" s="509">
        <f t="shared" si="212"/>
        <v>23000</v>
      </c>
      <c r="I382" s="509">
        <f t="shared" si="212"/>
        <v>23000</v>
      </c>
      <c r="J382" s="509">
        <f t="shared" si="212"/>
        <v>23000</v>
      </c>
    </row>
    <row r="383" spans="1:10" ht="15" customHeight="1" x14ac:dyDescent="0.25">
      <c r="A383" s="662" t="s">
        <v>149</v>
      </c>
      <c r="B383" s="663"/>
      <c r="C383" s="664"/>
      <c r="D383" s="572" t="s">
        <v>144</v>
      </c>
      <c r="E383" s="543"/>
      <c r="F383" s="209"/>
      <c r="G383" s="209"/>
      <c r="H383" s="209"/>
      <c r="I383" s="209"/>
      <c r="J383" s="120"/>
    </row>
    <row r="384" spans="1:10" x14ac:dyDescent="0.25">
      <c r="A384" s="71"/>
      <c r="B384" s="72">
        <v>3</v>
      </c>
      <c r="C384" s="73"/>
      <c r="D384" s="36" t="s">
        <v>13</v>
      </c>
      <c r="E384" s="491">
        <f t="shared" ref="E384:J384" si="213">E385</f>
        <v>22169.42</v>
      </c>
      <c r="F384" s="116">
        <f t="shared" si="213"/>
        <v>18869.36</v>
      </c>
      <c r="G384" s="116">
        <f t="shared" si="213"/>
        <v>18869.36</v>
      </c>
      <c r="H384" s="116">
        <f t="shared" si="213"/>
        <v>20000</v>
      </c>
      <c r="I384" s="116">
        <f t="shared" si="213"/>
        <v>20000</v>
      </c>
      <c r="J384" s="116">
        <f t="shared" si="213"/>
        <v>20000</v>
      </c>
    </row>
    <row r="385" spans="1:10" x14ac:dyDescent="0.25">
      <c r="A385" s="49"/>
      <c r="B385" s="41">
        <v>32</v>
      </c>
      <c r="C385" s="50"/>
      <c r="D385" s="51" t="s">
        <v>25</v>
      </c>
      <c r="E385" s="492">
        <f t="shared" ref="E385:J385" si="214">E386+E389</f>
        <v>22169.42</v>
      </c>
      <c r="F385" s="119">
        <f t="shared" si="214"/>
        <v>18869.36</v>
      </c>
      <c r="G385" s="119">
        <f t="shared" ref="G385" si="215">G386+G389</f>
        <v>18869.36</v>
      </c>
      <c r="H385" s="119">
        <f t="shared" si="214"/>
        <v>20000</v>
      </c>
      <c r="I385" s="119">
        <f t="shared" si="214"/>
        <v>20000</v>
      </c>
      <c r="J385" s="119">
        <f t="shared" si="214"/>
        <v>20000</v>
      </c>
    </row>
    <row r="386" spans="1:10" x14ac:dyDescent="0.25">
      <c r="A386" s="86"/>
      <c r="B386" s="80">
        <v>321</v>
      </c>
      <c r="C386" s="83"/>
      <c r="D386" s="75" t="s">
        <v>39</v>
      </c>
      <c r="E386" s="118">
        <f t="shared" ref="E386:J386" si="216">E387+E388</f>
        <v>0</v>
      </c>
      <c r="F386" s="112">
        <f t="shared" si="216"/>
        <v>0</v>
      </c>
      <c r="G386" s="112">
        <f t="shared" ref="G386" si="217">G387+G388</f>
        <v>0</v>
      </c>
      <c r="H386" s="112">
        <f t="shared" si="216"/>
        <v>0</v>
      </c>
      <c r="I386" s="112">
        <f t="shared" si="216"/>
        <v>0</v>
      </c>
      <c r="J386" s="112">
        <f t="shared" si="216"/>
        <v>0</v>
      </c>
    </row>
    <row r="387" spans="1:10" x14ac:dyDescent="0.25">
      <c r="A387" s="653">
        <v>3212</v>
      </c>
      <c r="B387" s="654"/>
      <c r="C387" s="655"/>
      <c r="D387" s="28" t="s">
        <v>40</v>
      </c>
      <c r="E387" s="482"/>
      <c r="F387" s="209">
        <v>0</v>
      </c>
      <c r="G387" s="209">
        <v>0</v>
      </c>
      <c r="H387" s="209">
        <v>0</v>
      </c>
      <c r="I387" s="209">
        <v>0</v>
      </c>
      <c r="J387" s="209">
        <v>0</v>
      </c>
    </row>
    <row r="388" spans="1:10" x14ac:dyDescent="0.25">
      <c r="A388" s="653">
        <v>3213</v>
      </c>
      <c r="B388" s="654"/>
      <c r="C388" s="655"/>
      <c r="D388" s="28" t="s">
        <v>41</v>
      </c>
      <c r="E388" s="482"/>
      <c r="F388" s="209">
        <v>0</v>
      </c>
      <c r="G388" s="209">
        <v>0</v>
      </c>
      <c r="H388" s="209">
        <v>0</v>
      </c>
      <c r="I388" s="209">
        <v>0</v>
      </c>
      <c r="J388" s="209">
        <v>0</v>
      </c>
    </row>
    <row r="389" spans="1:10" x14ac:dyDescent="0.25">
      <c r="A389" s="79"/>
      <c r="B389" s="80">
        <v>322</v>
      </c>
      <c r="C389" s="81"/>
      <c r="D389" s="75" t="s">
        <v>43</v>
      </c>
      <c r="E389" s="118">
        <f t="shared" ref="E389:J389" si="218">E390</f>
        <v>22169.42</v>
      </c>
      <c r="F389" s="112">
        <f t="shared" si="218"/>
        <v>18869.36</v>
      </c>
      <c r="G389" s="112">
        <f t="shared" si="218"/>
        <v>18869.36</v>
      </c>
      <c r="H389" s="112">
        <f t="shared" si="218"/>
        <v>20000</v>
      </c>
      <c r="I389" s="112">
        <f t="shared" si="218"/>
        <v>20000</v>
      </c>
      <c r="J389" s="112">
        <f t="shared" si="218"/>
        <v>20000</v>
      </c>
    </row>
    <row r="390" spans="1:10" x14ac:dyDescent="0.25">
      <c r="A390" s="653">
        <v>3222</v>
      </c>
      <c r="B390" s="654"/>
      <c r="C390" s="655"/>
      <c r="D390" s="17" t="s">
        <v>75</v>
      </c>
      <c r="E390" s="528">
        <v>22169.42</v>
      </c>
      <c r="F390" s="120">
        <v>18869.36</v>
      </c>
      <c r="G390" s="209">
        <v>18869.36</v>
      </c>
      <c r="H390" s="209">
        <v>20000</v>
      </c>
      <c r="I390" s="209">
        <v>20000</v>
      </c>
      <c r="J390" s="120">
        <v>20000</v>
      </c>
    </row>
    <row r="391" spans="1:10" x14ac:dyDescent="0.25">
      <c r="A391" s="662" t="s">
        <v>264</v>
      </c>
      <c r="B391" s="663"/>
      <c r="C391" s="664"/>
      <c r="D391" s="571" t="s">
        <v>148</v>
      </c>
      <c r="E391" s="528"/>
      <c r="F391" s="113"/>
      <c r="G391" s="210"/>
      <c r="H391" s="210"/>
      <c r="I391" s="210"/>
      <c r="J391" s="113"/>
    </row>
    <row r="392" spans="1:10" x14ac:dyDescent="0.25">
      <c r="A392" s="71"/>
      <c r="B392" s="72">
        <v>3</v>
      </c>
      <c r="C392" s="73"/>
      <c r="D392" s="548" t="s">
        <v>13</v>
      </c>
      <c r="E392" s="573">
        <f>E393</f>
        <v>2224.4</v>
      </c>
      <c r="F392" s="573">
        <f t="shared" ref="F392:J393" si="219">F393</f>
        <v>2700.16</v>
      </c>
      <c r="G392" s="573">
        <f t="shared" ref="G392:H392" si="220">G393</f>
        <v>2700.16</v>
      </c>
      <c r="H392" s="573">
        <f t="shared" si="220"/>
        <v>3000</v>
      </c>
      <c r="I392" s="573">
        <f t="shared" ref="I392" si="221">I393</f>
        <v>3000</v>
      </c>
      <c r="J392" s="573">
        <f t="shared" ref="J392" si="222">J393</f>
        <v>3000</v>
      </c>
    </row>
    <row r="393" spans="1:10" x14ac:dyDescent="0.25">
      <c r="A393" s="79"/>
      <c r="B393" s="80">
        <v>322</v>
      </c>
      <c r="C393" s="81"/>
      <c r="D393" s="75" t="s">
        <v>43</v>
      </c>
      <c r="E393" s="574">
        <f>E394</f>
        <v>2224.4</v>
      </c>
      <c r="F393" s="574">
        <f t="shared" ref="F393" si="223">F394</f>
        <v>2700.16</v>
      </c>
      <c r="G393" s="574">
        <f t="shared" si="219"/>
        <v>2700.16</v>
      </c>
      <c r="H393" s="574">
        <f t="shared" si="219"/>
        <v>3000</v>
      </c>
      <c r="I393" s="574">
        <f t="shared" si="219"/>
        <v>3000</v>
      </c>
      <c r="J393" s="574">
        <f t="shared" si="219"/>
        <v>3000</v>
      </c>
    </row>
    <row r="394" spans="1:10" x14ac:dyDescent="0.25">
      <c r="A394" s="653">
        <v>3222</v>
      </c>
      <c r="B394" s="654"/>
      <c r="C394" s="655"/>
      <c r="D394" s="549" t="s">
        <v>75</v>
      </c>
      <c r="E394" s="532">
        <v>2224.4</v>
      </c>
      <c r="F394" s="209">
        <v>2700.16</v>
      </c>
      <c r="G394" s="209">
        <v>2700.16</v>
      </c>
      <c r="H394" s="209">
        <v>3000</v>
      </c>
      <c r="I394" s="210">
        <v>3000</v>
      </c>
      <c r="J394" s="113">
        <v>3000</v>
      </c>
    </row>
    <row r="395" spans="1:10" ht="15" customHeight="1" x14ac:dyDescent="0.25">
      <c r="A395" s="689" t="s">
        <v>172</v>
      </c>
      <c r="B395" s="690"/>
      <c r="C395" s="691"/>
      <c r="D395" s="186" t="s">
        <v>171</v>
      </c>
      <c r="E395" s="529">
        <f>E397</f>
        <v>0</v>
      </c>
      <c r="F395" s="193">
        <f>F397</f>
        <v>530.89</v>
      </c>
      <c r="G395" s="193">
        <f>G397</f>
        <v>530.89</v>
      </c>
      <c r="H395" s="193">
        <f t="shared" ref="H395:J395" si="224">H397</f>
        <v>0</v>
      </c>
      <c r="I395" s="193">
        <f t="shared" si="224"/>
        <v>0</v>
      </c>
      <c r="J395" s="193">
        <f t="shared" si="224"/>
        <v>0</v>
      </c>
    </row>
    <row r="396" spans="1:10" ht="15" customHeight="1" x14ac:dyDescent="0.25">
      <c r="A396" s="662" t="s">
        <v>173</v>
      </c>
      <c r="B396" s="663"/>
      <c r="C396" s="664"/>
      <c r="D396" s="572" t="s">
        <v>144</v>
      </c>
      <c r="E396" s="494"/>
      <c r="F396" s="210"/>
      <c r="G396" s="210"/>
      <c r="H396" s="210"/>
      <c r="I396" s="210"/>
      <c r="J396" s="147"/>
    </row>
    <row r="397" spans="1:10" x14ac:dyDescent="0.25">
      <c r="A397" s="105"/>
      <c r="B397" s="72">
        <v>3</v>
      </c>
      <c r="C397" s="73"/>
      <c r="D397" s="36" t="s">
        <v>13</v>
      </c>
      <c r="E397" s="530">
        <v>0</v>
      </c>
      <c r="F397" s="116">
        <v>530.89</v>
      </c>
      <c r="G397" s="116">
        <v>530.89</v>
      </c>
      <c r="H397" s="116">
        <v>0</v>
      </c>
      <c r="I397" s="116">
        <v>0</v>
      </c>
      <c r="J397" s="116">
        <v>0</v>
      </c>
    </row>
    <row r="398" spans="1:10" x14ac:dyDescent="0.25">
      <c r="A398" s="49"/>
      <c r="B398" s="41">
        <v>32</v>
      </c>
      <c r="C398" s="50"/>
      <c r="D398" s="51" t="s">
        <v>25</v>
      </c>
      <c r="E398" s="492">
        <v>0</v>
      </c>
      <c r="F398" s="119">
        <v>530.89</v>
      </c>
      <c r="G398" s="119">
        <v>530.89</v>
      </c>
      <c r="H398" s="119">
        <v>0</v>
      </c>
      <c r="I398" s="119">
        <v>0</v>
      </c>
      <c r="J398" s="119">
        <v>0</v>
      </c>
    </row>
    <row r="399" spans="1:10" x14ac:dyDescent="0.25">
      <c r="A399" s="79"/>
      <c r="B399" s="80">
        <v>329</v>
      </c>
      <c r="C399" s="83"/>
      <c r="D399" s="82" t="s">
        <v>57</v>
      </c>
      <c r="E399" s="531">
        <v>0</v>
      </c>
      <c r="F399" s="112">
        <v>530.89</v>
      </c>
      <c r="G399" s="112">
        <v>530.89</v>
      </c>
      <c r="H399" s="112">
        <v>0</v>
      </c>
      <c r="I399" s="112">
        <v>0</v>
      </c>
      <c r="J399" s="112">
        <v>0</v>
      </c>
    </row>
    <row r="400" spans="1:10" x14ac:dyDescent="0.25">
      <c r="A400" s="25"/>
      <c r="B400" s="106">
        <v>3299</v>
      </c>
      <c r="C400" s="27"/>
      <c r="D400" s="30" t="s">
        <v>57</v>
      </c>
      <c r="E400" s="483">
        <v>0</v>
      </c>
      <c r="F400" s="113">
        <v>530.89</v>
      </c>
      <c r="G400" s="120">
        <v>530.89</v>
      </c>
      <c r="H400" s="120">
        <v>0</v>
      </c>
      <c r="I400" s="210">
        <v>0</v>
      </c>
      <c r="J400" s="120">
        <v>0</v>
      </c>
    </row>
    <row r="401" spans="1:10" x14ac:dyDescent="0.25">
      <c r="A401" s="183" t="s">
        <v>108</v>
      </c>
      <c r="B401" s="194"/>
      <c r="C401" s="185"/>
      <c r="D401" s="195" t="s">
        <v>109</v>
      </c>
      <c r="E401" s="193">
        <f>E403+E423</f>
        <v>19472.809999999998</v>
      </c>
      <c r="F401" s="193">
        <f>F403+F423</f>
        <v>18884.900000000001</v>
      </c>
      <c r="G401" s="193">
        <f t="shared" ref="G401" si="225">G403+G423</f>
        <v>25682.48</v>
      </c>
      <c r="H401" s="193">
        <f t="shared" ref="H401:J401" si="226">H403+H423</f>
        <v>26464.5</v>
      </c>
      <c r="I401" s="193">
        <f t="shared" si="226"/>
        <v>26464.5</v>
      </c>
      <c r="J401" s="193">
        <f t="shared" si="226"/>
        <v>26464.5</v>
      </c>
    </row>
    <row r="402" spans="1:10" x14ac:dyDescent="0.25">
      <c r="A402" s="662" t="s">
        <v>154</v>
      </c>
      <c r="B402" s="663"/>
      <c r="C402" s="664"/>
      <c r="D402" s="572" t="s">
        <v>148</v>
      </c>
      <c r="E402" s="477"/>
      <c r="F402" s="209"/>
      <c r="G402" s="209"/>
      <c r="H402" s="209"/>
      <c r="I402" s="209"/>
      <c r="J402" s="228"/>
    </row>
    <row r="403" spans="1:10" x14ac:dyDescent="0.25">
      <c r="A403" s="68"/>
      <c r="B403" s="72">
        <v>3</v>
      </c>
      <c r="C403" s="69"/>
      <c r="D403" s="74" t="s">
        <v>13</v>
      </c>
      <c r="E403" s="491">
        <f t="shared" ref="E403:J403" si="227">E404+E412</f>
        <v>8278.7899999999991</v>
      </c>
      <c r="F403" s="116">
        <f t="shared" si="227"/>
        <v>8402.02</v>
      </c>
      <c r="G403" s="116">
        <f t="shared" ref="G403" si="228">G404+G412</f>
        <v>8402.02</v>
      </c>
      <c r="H403" s="116">
        <f t="shared" si="227"/>
        <v>9986</v>
      </c>
      <c r="I403" s="116">
        <f t="shared" si="227"/>
        <v>9986</v>
      </c>
      <c r="J403" s="116">
        <f t="shared" si="227"/>
        <v>9986</v>
      </c>
    </row>
    <row r="404" spans="1:10" x14ac:dyDescent="0.25">
      <c r="A404" s="40"/>
      <c r="B404" s="41">
        <v>31</v>
      </c>
      <c r="C404" s="42"/>
      <c r="D404" s="78" t="s">
        <v>14</v>
      </c>
      <c r="E404" s="492">
        <f t="shared" ref="E404:J404" si="229">E405+E407+E409</f>
        <v>7644.95</v>
      </c>
      <c r="F404" s="119">
        <f t="shared" si="229"/>
        <v>8282.02</v>
      </c>
      <c r="G404" s="119">
        <f t="shared" ref="G404" si="230">G405+G407+G409</f>
        <v>8282.02</v>
      </c>
      <c r="H404" s="119">
        <f t="shared" si="229"/>
        <v>9786</v>
      </c>
      <c r="I404" s="119">
        <f t="shared" si="229"/>
        <v>9786</v>
      </c>
      <c r="J404" s="119">
        <f t="shared" si="229"/>
        <v>9786</v>
      </c>
    </row>
    <row r="405" spans="1:10" x14ac:dyDescent="0.25">
      <c r="A405" s="79"/>
      <c r="B405" s="80">
        <v>311</v>
      </c>
      <c r="C405" s="81"/>
      <c r="D405" s="82" t="s">
        <v>101</v>
      </c>
      <c r="E405" s="118">
        <f t="shared" ref="E405:J405" si="231">E406</f>
        <v>6562.17</v>
      </c>
      <c r="F405" s="112">
        <f t="shared" si="231"/>
        <v>7109</v>
      </c>
      <c r="G405" s="112">
        <f t="shared" si="231"/>
        <v>7109</v>
      </c>
      <c r="H405" s="112">
        <f t="shared" si="231"/>
        <v>8400</v>
      </c>
      <c r="I405" s="112">
        <f t="shared" si="231"/>
        <v>8400</v>
      </c>
      <c r="J405" s="112">
        <f t="shared" si="231"/>
        <v>8400</v>
      </c>
    </row>
    <row r="406" spans="1:10" x14ac:dyDescent="0.25">
      <c r="A406" s="653">
        <v>3111</v>
      </c>
      <c r="B406" s="654"/>
      <c r="C406" s="655"/>
      <c r="D406" s="30" t="s">
        <v>76</v>
      </c>
      <c r="E406" s="483">
        <v>6562.17</v>
      </c>
      <c r="F406" s="209">
        <v>7109</v>
      </c>
      <c r="G406" s="209">
        <v>7109</v>
      </c>
      <c r="H406" s="209">
        <v>8400</v>
      </c>
      <c r="I406" s="209">
        <v>8400</v>
      </c>
      <c r="J406" s="209">
        <v>8400</v>
      </c>
    </row>
    <row r="407" spans="1:10" x14ac:dyDescent="0.25">
      <c r="A407" s="79"/>
      <c r="B407" s="80">
        <v>312</v>
      </c>
      <c r="C407" s="81"/>
      <c r="D407" s="82" t="s">
        <v>77</v>
      </c>
      <c r="E407" s="118">
        <f t="shared" ref="E407:J407" si="232">E408</f>
        <v>0</v>
      </c>
      <c r="F407" s="112">
        <f t="shared" si="232"/>
        <v>0</v>
      </c>
      <c r="G407" s="112">
        <f t="shared" si="232"/>
        <v>0</v>
      </c>
      <c r="H407" s="112">
        <f t="shared" si="232"/>
        <v>0</v>
      </c>
      <c r="I407" s="112">
        <f t="shared" si="232"/>
        <v>0</v>
      </c>
      <c r="J407" s="112">
        <f t="shared" si="232"/>
        <v>0</v>
      </c>
    </row>
    <row r="408" spans="1:10" x14ac:dyDescent="0.25">
      <c r="A408" s="653">
        <v>3121</v>
      </c>
      <c r="B408" s="654"/>
      <c r="C408" s="655"/>
      <c r="D408" s="30" t="s">
        <v>77</v>
      </c>
      <c r="E408" s="483"/>
      <c r="F408" s="209">
        <v>0</v>
      </c>
      <c r="G408" s="209">
        <v>0</v>
      </c>
      <c r="H408" s="209">
        <v>0</v>
      </c>
      <c r="I408" s="209">
        <v>0</v>
      </c>
      <c r="J408" s="209">
        <v>0</v>
      </c>
    </row>
    <row r="409" spans="1:10" x14ac:dyDescent="0.25">
      <c r="A409" s="79"/>
      <c r="B409" s="80">
        <v>313</v>
      </c>
      <c r="C409" s="81"/>
      <c r="D409" s="82" t="s">
        <v>78</v>
      </c>
      <c r="E409" s="118">
        <f t="shared" ref="E409:J409" si="233">E410+E411</f>
        <v>1082.78</v>
      </c>
      <c r="F409" s="112">
        <f t="shared" si="233"/>
        <v>1173.02</v>
      </c>
      <c r="G409" s="112">
        <f t="shared" ref="G409" si="234">G410+G411</f>
        <v>1173.02</v>
      </c>
      <c r="H409" s="112">
        <f t="shared" si="233"/>
        <v>1386</v>
      </c>
      <c r="I409" s="112">
        <f t="shared" si="233"/>
        <v>1386</v>
      </c>
      <c r="J409" s="112">
        <f t="shared" si="233"/>
        <v>1386</v>
      </c>
    </row>
    <row r="410" spans="1:10" x14ac:dyDescent="0.25">
      <c r="A410" s="653">
        <v>3132</v>
      </c>
      <c r="B410" s="654"/>
      <c r="C410" s="655"/>
      <c r="D410" s="30" t="s">
        <v>102</v>
      </c>
      <c r="E410" s="483">
        <v>1082.78</v>
      </c>
      <c r="F410" s="209">
        <v>1173.02</v>
      </c>
      <c r="G410" s="209">
        <v>1173.02</v>
      </c>
      <c r="H410" s="209">
        <v>1386</v>
      </c>
      <c r="I410" s="209">
        <v>1386</v>
      </c>
      <c r="J410" s="209">
        <v>1386</v>
      </c>
    </row>
    <row r="411" spans="1:10" ht="26.25" x14ac:dyDescent="0.25">
      <c r="A411" s="653">
        <v>3133</v>
      </c>
      <c r="B411" s="654"/>
      <c r="C411" s="655"/>
      <c r="D411" s="30" t="s">
        <v>103</v>
      </c>
      <c r="E411" s="483">
        <v>0</v>
      </c>
      <c r="F411" s="209">
        <v>0</v>
      </c>
      <c r="G411" s="209">
        <v>0</v>
      </c>
      <c r="H411" s="209">
        <v>0</v>
      </c>
      <c r="I411" s="209">
        <v>0</v>
      </c>
      <c r="J411" s="209">
        <v>0</v>
      </c>
    </row>
    <row r="412" spans="1:10" x14ac:dyDescent="0.25">
      <c r="A412" s="40"/>
      <c r="B412" s="41">
        <v>32</v>
      </c>
      <c r="C412" s="42"/>
      <c r="D412" s="78" t="s">
        <v>25</v>
      </c>
      <c r="E412" s="119">
        <f t="shared" ref="E412:J412" si="235">E413+E415+E419</f>
        <v>633.84</v>
      </c>
      <c r="F412" s="119">
        <f t="shared" si="235"/>
        <v>120</v>
      </c>
      <c r="G412" s="119">
        <f t="shared" ref="G412" si="236">G413+G415+G419</f>
        <v>120</v>
      </c>
      <c r="H412" s="119">
        <f t="shared" si="235"/>
        <v>200</v>
      </c>
      <c r="I412" s="119">
        <f t="shared" si="235"/>
        <v>200</v>
      </c>
      <c r="J412" s="119">
        <f t="shared" si="235"/>
        <v>200</v>
      </c>
    </row>
    <row r="413" spans="1:10" x14ac:dyDescent="0.25">
      <c r="A413" s="79"/>
      <c r="B413" s="80">
        <v>321</v>
      </c>
      <c r="C413" s="81"/>
      <c r="D413" s="82" t="s">
        <v>39</v>
      </c>
      <c r="E413" s="118">
        <f t="shared" ref="E413:J413" si="237">E414</f>
        <v>0</v>
      </c>
      <c r="F413" s="112">
        <f t="shared" si="237"/>
        <v>0</v>
      </c>
      <c r="G413" s="112">
        <f t="shared" si="237"/>
        <v>0</v>
      </c>
      <c r="H413" s="112">
        <f t="shared" si="237"/>
        <v>0</v>
      </c>
      <c r="I413" s="112">
        <f t="shared" si="237"/>
        <v>0</v>
      </c>
      <c r="J413" s="112">
        <f t="shared" si="237"/>
        <v>0</v>
      </c>
    </row>
    <row r="414" spans="1:10" x14ac:dyDescent="0.25">
      <c r="A414" s="653">
        <v>3212</v>
      </c>
      <c r="B414" s="654"/>
      <c r="C414" s="655"/>
      <c r="D414" s="30" t="s">
        <v>132</v>
      </c>
      <c r="E414" s="483">
        <v>0</v>
      </c>
      <c r="F414" s="209">
        <v>0</v>
      </c>
      <c r="G414" s="209">
        <v>0</v>
      </c>
      <c r="H414" s="209">
        <v>0</v>
      </c>
      <c r="I414" s="209">
        <v>0</v>
      </c>
      <c r="J414" s="209">
        <v>0</v>
      </c>
    </row>
    <row r="415" spans="1:10" x14ac:dyDescent="0.25">
      <c r="A415" s="79"/>
      <c r="B415" s="88">
        <v>322</v>
      </c>
      <c r="C415" s="83"/>
      <c r="D415" s="89" t="s">
        <v>43</v>
      </c>
      <c r="E415" s="112">
        <f t="shared" ref="E415:F415" si="238">E416+E417+E418</f>
        <v>633.84</v>
      </c>
      <c r="F415" s="112">
        <f t="shared" si="238"/>
        <v>120</v>
      </c>
      <c r="G415" s="112">
        <f>G416+G417+G418</f>
        <v>120</v>
      </c>
      <c r="H415" s="112">
        <f>H416+H417+H418</f>
        <v>200</v>
      </c>
      <c r="I415" s="112">
        <f t="shared" ref="I415:J415" si="239">I416+I417+I418</f>
        <v>200</v>
      </c>
      <c r="J415" s="112">
        <f t="shared" si="239"/>
        <v>200</v>
      </c>
    </row>
    <row r="416" spans="1:10" x14ac:dyDescent="0.25">
      <c r="A416" s="25"/>
      <c r="B416" s="34">
        <v>3221</v>
      </c>
      <c r="C416" s="27"/>
      <c r="D416" s="35" t="s">
        <v>110</v>
      </c>
      <c r="E416" s="532">
        <v>633.84</v>
      </c>
      <c r="F416" s="209">
        <v>120</v>
      </c>
      <c r="G416" s="209">
        <v>120</v>
      </c>
      <c r="H416" s="209">
        <v>200</v>
      </c>
      <c r="I416" s="209">
        <v>200</v>
      </c>
      <c r="J416" s="209">
        <v>200</v>
      </c>
    </row>
    <row r="417" spans="1:10" x14ac:dyDescent="0.25">
      <c r="A417" s="25"/>
      <c r="B417" s="34">
        <v>3222</v>
      </c>
      <c r="C417" s="27"/>
      <c r="D417" s="35" t="s">
        <v>75</v>
      </c>
      <c r="E417" s="204">
        <v>0</v>
      </c>
      <c r="F417" s="204">
        <v>0</v>
      </c>
      <c r="G417" s="204">
        <v>0</v>
      </c>
      <c r="H417" s="204">
        <v>0</v>
      </c>
      <c r="I417" s="209">
        <v>0</v>
      </c>
      <c r="J417" s="209">
        <v>0</v>
      </c>
    </row>
    <row r="418" spans="1:10" x14ac:dyDescent="0.25">
      <c r="A418" s="25"/>
      <c r="B418" s="34">
        <v>3225</v>
      </c>
      <c r="C418" s="27"/>
      <c r="D418" s="35" t="s">
        <v>46</v>
      </c>
      <c r="E418" s="532">
        <v>0</v>
      </c>
      <c r="F418" s="209">
        <v>0</v>
      </c>
      <c r="G418" s="209">
        <v>0</v>
      </c>
      <c r="H418" s="209">
        <v>0</v>
      </c>
      <c r="I418" s="209">
        <v>0</v>
      </c>
      <c r="J418" s="209">
        <v>0</v>
      </c>
    </row>
    <row r="419" spans="1:10" x14ac:dyDescent="0.25">
      <c r="A419" s="79"/>
      <c r="B419" s="88">
        <v>323</v>
      </c>
      <c r="C419" s="83"/>
      <c r="D419" s="89" t="s">
        <v>48</v>
      </c>
      <c r="E419" s="118">
        <f t="shared" ref="E419:J419" si="240">E420+E421</f>
        <v>0</v>
      </c>
      <c r="F419" s="112">
        <f t="shared" si="240"/>
        <v>0</v>
      </c>
      <c r="G419" s="112">
        <f t="shared" ref="G419" si="241">G420+G421</f>
        <v>0</v>
      </c>
      <c r="H419" s="112">
        <f t="shared" si="240"/>
        <v>0</v>
      </c>
      <c r="I419" s="112">
        <f t="shared" si="240"/>
        <v>0</v>
      </c>
      <c r="J419" s="112">
        <f t="shared" si="240"/>
        <v>0</v>
      </c>
    </row>
    <row r="420" spans="1:10" x14ac:dyDescent="0.25">
      <c r="A420" s="25"/>
      <c r="B420" s="34">
        <v>3236</v>
      </c>
      <c r="C420" s="27"/>
      <c r="D420" s="35" t="s">
        <v>53</v>
      </c>
      <c r="E420" s="532">
        <v>0</v>
      </c>
      <c r="F420" s="120">
        <v>0</v>
      </c>
      <c r="G420" s="120">
        <v>0</v>
      </c>
      <c r="H420" s="120">
        <v>0</v>
      </c>
      <c r="I420" s="120">
        <v>0</v>
      </c>
      <c r="J420" s="120">
        <v>0</v>
      </c>
    </row>
    <row r="421" spans="1:10" x14ac:dyDescent="0.25">
      <c r="A421" s="25"/>
      <c r="B421" s="34">
        <v>3237</v>
      </c>
      <c r="C421" s="27"/>
      <c r="D421" s="35" t="s">
        <v>54</v>
      </c>
      <c r="E421" s="532">
        <v>0</v>
      </c>
      <c r="F421" s="120">
        <v>0</v>
      </c>
      <c r="G421" s="120">
        <v>0</v>
      </c>
      <c r="H421" s="120">
        <v>0</v>
      </c>
      <c r="I421" s="120">
        <v>0</v>
      </c>
      <c r="J421" s="120">
        <v>0</v>
      </c>
    </row>
    <row r="422" spans="1:10" ht="15" customHeight="1" x14ac:dyDescent="0.25">
      <c r="A422" s="662" t="s">
        <v>155</v>
      </c>
      <c r="B422" s="663"/>
      <c r="C422" s="664"/>
      <c r="D422" s="572" t="s">
        <v>144</v>
      </c>
      <c r="E422" s="535">
        <v>0</v>
      </c>
      <c r="F422" s="120">
        <v>0</v>
      </c>
      <c r="G422" s="120">
        <v>0</v>
      </c>
      <c r="H422" s="120">
        <v>0</v>
      </c>
      <c r="I422" s="120">
        <v>0</v>
      </c>
      <c r="J422" s="120">
        <v>0</v>
      </c>
    </row>
    <row r="423" spans="1:10" x14ac:dyDescent="0.25">
      <c r="A423" s="68"/>
      <c r="B423" s="72">
        <v>3</v>
      </c>
      <c r="C423" s="69"/>
      <c r="D423" s="74" t="s">
        <v>13</v>
      </c>
      <c r="E423" s="491">
        <f t="shared" ref="E423:J423" si="242">E424+E432</f>
        <v>11194.02</v>
      </c>
      <c r="F423" s="116">
        <f t="shared" si="242"/>
        <v>10482.880000000001</v>
      </c>
      <c r="G423" s="116">
        <f t="shared" ref="G423" si="243">G424+G432</f>
        <v>17280.46</v>
      </c>
      <c r="H423" s="116">
        <f t="shared" si="242"/>
        <v>16478.5</v>
      </c>
      <c r="I423" s="116">
        <f t="shared" si="242"/>
        <v>16478.5</v>
      </c>
      <c r="J423" s="116">
        <f t="shared" si="242"/>
        <v>16478.5</v>
      </c>
    </row>
    <row r="424" spans="1:10" x14ac:dyDescent="0.25">
      <c r="A424" s="40"/>
      <c r="B424" s="41">
        <v>31</v>
      </c>
      <c r="C424" s="42"/>
      <c r="D424" s="78" t="s">
        <v>14</v>
      </c>
      <c r="E424" s="492">
        <f t="shared" ref="E424:J424" si="244">E425+E427+E429</f>
        <v>10244.44</v>
      </c>
      <c r="F424" s="119">
        <f t="shared" si="244"/>
        <v>9554.02</v>
      </c>
      <c r="G424" s="119">
        <f t="shared" ref="G424" si="245">G425+G427+G429</f>
        <v>16351.6</v>
      </c>
      <c r="H424" s="119">
        <f t="shared" si="244"/>
        <v>15628.5</v>
      </c>
      <c r="I424" s="119">
        <f t="shared" si="244"/>
        <v>15628.5</v>
      </c>
      <c r="J424" s="119">
        <f t="shared" si="244"/>
        <v>15628.5</v>
      </c>
    </row>
    <row r="425" spans="1:10" x14ac:dyDescent="0.25">
      <c r="A425" s="79"/>
      <c r="B425" s="80">
        <v>311</v>
      </c>
      <c r="C425" s="81"/>
      <c r="D425" s="82" t="s">
        <v>101</v>
      </c>
      <c r="E425" s="118">
        <f t="shared" ref="E425:J425" si="246">E426</f>
        <v>8278.49</v>
      </c>
      <c r="F425" s="112">
        <f t="shared" si="246"/>
        <v>7943.36</v>
      </c>
      <c r="G425" s="112">
        <f t="shared" si="246"/>
        <v>13520</v>
      </c>
      <c r="H425" s="112">
        <f t="shared" si="246"/>
        <v>12900</v>
      </c>
      <c r="I425" s="112">
        <f t="shared" si="246"/>
        <v>12900</v>
      </c>
      <c r="J425" s="112">
        <f t="shared" si="246"/>
        <v>12900</v>
      </c>
    </row>
    <row r="426" spans="1:10" x14ac:dyDescent="0.25">
      <c r="A426" s="653">
        <v>3111</v>
      </c>
      <c r="B426" s="654"/>
      <c r="C426" s="655"/>
      <c r="D426" s="30" t="s">
        <v>76</v>
      </c>
      <c r="E426" s="483">
        <v>8278.49</v>
      </c>
      <c r="F426" s="209">
        <v>7943.36</v>
      </c>
      <c r="G426" s="209">
        <v>13520</v>
      </c>
      <c r="H426" s="209">
        <v>12900</v>
      </c>
      <c r="I426" s="209">
        <v>12900</v>
      </c>
      <c r="J426" s="209">
        <v>12900</v>
      </c>
    </row>
    <row r="427" spans="1:10" x14ac:dyDescent="0.25">
      <c r="A427" s="79"/>
      <c r="B427" s="80">
        <v>312</v>
      </c>
      <c r="C427" s="81"/>
      <c r="D427" s="82" t="s">
        <v>77</v>
      </c>
      <c r="E427" s="118">
        <f t="shared" ref="E427:J427" si="247">E428</f>
        <v>600</v>
      </c>
      <c r="F427" s="112">
        <f t="shared" si="247"/>
        <v>300</v>
      </c>
      <c r="G427" s="112">
        <f t="shared" si="247"/>
        <v>600</v>
      </c>
      <c r="H427" s="112">
        <f t="shared" si="247"/>
        <v>600</v>
      </c>
      <c r="I427" s="112">
        <f t="shared" si="247"/>
        <v>600</v>
      </c>
      <c r="J427" s="112">
        <f t="shared" si="247"/>
        <v>600</v>
      </c>
    </row>
    <row r="428" spans="1:10" x14ac:dyDescent="0.25">
      <c r="A428" s="653">
        <v>3121</v>
      </c>
      <c r="B428" s="654"/>
      <c r="C428" s="655"/>
      <c r="D428" s="30" t="s">
        <v>77</v>
      </c>
      <c r="E428" s="483">
        <v>600</v>
      </c>
      <c r="F428" s="209">
        <v>300</v>
      </c>
      <c r="G428" s="209">
        <v>600</v>
      </c>
      <c r="H428" s="209">
        <v>600</v>
      </c>
      <c r="I428" s="209">
        <v>600</v>
      </c>
      <c r="J428" s="209">
        <v>600</v>
      </c>
    </row>
    <row r="429" spans="1:10" x14ac:dyDescent="0.25">
      <c r="A429" s="79"/>
      <c r="B429" s="80">
        <v>313</v>
      </c>
      <c r="C429" s="81"/>
      <c r="D429" s="82" t="s">
        <v>78</v>
      </c>
      <c r="E429" s="118">
        <f t="shared" ref="E429:J429" si="248">E430+E431</f>
        <v>1365.95</v>
      </c>
      <c r="F429" s="112">
        <f t="shared" si="248"/>
        <v>1310.6600000000001</v>
      </c>
      <c r="G429" s="112">
        <f t="shared" ref="G429" si="249">G430+G431</f>
        <v>2231.6</v>
      </c>
      <c r="H429" s="112">
        <f t="shared" si="248"/>
        <v>2128.5</v>
      </c>
      <c r="I429" s="112">
        <f t="shared" si="248"/>
        <v>2128.5</v>
      </c>
      <c r="J429" s="112">
        <f t="shared" si="248"/>
        <v>2128.5</v>
      </c>
    </row>
    <row r="430" spans="1:10" x14ac:dyDescent="0.25">
      <c r="A430" s="653">
        <v>3132</v>
      </c>
      <c r="B430" s="654"/>
      <c r="C430" s="655"/>
      <c r="D430" s="30" t="s">
        <v>102</v>
      </c>
      <c r="E430" s="483">
        <v>1365.95</v>
      </c>
      <c r="F430" s="209">
        <v>1310.6600000000001</v>
      </c>
      <c r="G430" s="209">
        <v>2231.6</v>
      </c>
      <c r="H430" s="209">
        <v>2128.5</v>
      </c>
      <c r="I430" s="209">
        <v>2128.5</v>
      </c>
      <c r="J430" s="209">
        <v>2128.5</v>
      </c>
    </row>
    <row r="431" spans="1:10" ht="26.25" x14ac:dyDescent="0.25">
      <c r="A431" s="653">
        <v>3133</v>
      </c>
      <c r="B431" s="654"/>
      <c r="C431" s="655"/>
      <c r="D431" s="30" t="s">
        <v>103</v>
      </c>
      <c r="E431" s="483">
        <v>0</v>
      </c>
      <c r="F431" s="209">
        <v>0</v>
      </c>
      <c r="G431" s="209">
        <v>0</v>
      </c>
      <c r="H431" s="209">
        <v>0</v>
      </c>
      <c r="I431" s="209">
        <v>0</v>
      </c>
      <c r="J431" s="209">
        <v>0</v>
      </c>
    </row>
    <row r="432" spans="1:10" x14ac:dyDescent="0.25">
      <c r="A432" s="40"/>
      <c r="B432" s="41">
        <v>32</v>
      </c>
      <c r="C432" s="42"/>
      <c r="D432" s="78" t="s">
        <v>25</v>
      </c>
      <c r="E432" s="492">
        <f t="shared" ref="E432:J432" si="250">E433+E435+E439</f>
        <v>949.58</v>
      </c>
      <c r="F432" s="119">
        <f t="shared" si="250"/>
        <v>928.86</v>
      </c>
      <c r="G432" s="119">
        <f t="shared" ref="G432" si="251">G433+G435+G439</f>
        <v>928.86</v>
      </c>
      <c r="H432" s="119">
        <f t="shared" si="250"/>
        <v>850</v>
      </c>
      <c r="I432" s="119">
        <f t="shared" si="250"/>
        <v>850</v>
      </c>
      <c r="J432" s="119">
        <f t="shared" si="250"/>
        <v>850</v>
      </c>
    </row>
    <row r="433" spans="1:10" x14ac:dyDescent="0.25">
      <c r="A433" s="79"/>
      <c r="B433" s="80">
        <v>321</v>
      </c>
      <c r="C433" s="81"/>
      <c r="D433" s="82" t="s">
        <v>39</v>
      </c>
      <c r="E433" s="118">
        <f t="shared" ref="E433:J433" si="252">E434</f>
        <v>949.58</v>
      </c>
      <c r="F433" s="112">
        <f t="shared" si="252"/>
        <v>828.86</v>
      </c>
      <c r="G433" s="112">
        <f t="shared" si="252"/>
        <v>828.86</v>
      </c>
      <c r="H433" s="112">
        <f t="shared" si="252"/>
        <v>850</v>
      </c>
      <c r="I433" s="112">
        <f t="shared" si="252"/>
        <v>850</v>
      </c>
      <c r="J433" s="112">
        <f t="shared" si="252"/>
        <v>850</v>
      </c>
    </row>
    <row r="434" spans="1:10" x14ac:dyDescent="0.25">
      <c r="A434" s="653">
        <v>3212</v>
      </c>
      <c r="B434" s="654"/>
      <c r="C434" s="655"/>
      <c r="D434" s="30" t="s">
        <v>132</v>
      </c>
      <c r="E434" s="483">
        <v>949.58</v>
      </c>
      <c r="F434" s="209">
        <v>828.86</v>
      </c>
      <c r="G434" s="209">
        <v>828.86</v>
      </c>
      <c r="H434" s="209">
        <v>850</v>
      </c>
      <c r="I434" s="209">
        <v>850</v>
      </c>
      <c r="J434" s="209">
        <v>850</v>
      </c>
    </row>
    <row r="435" spans="1:10" x14ac:dyDescent="0.25">
      <c r="A435" s="79"/>
      <c r="B435" s="88">
        <v>322</v>
      </c>
      <c r="C435" s="83"/>
      <c r="D435" s="89" t="s">
        <v>43</v>
      </c>
      <c r="E435" s="118">
        <f t="shared" ref="E435:J435" si="253">E436+E437+E438</f>
        <v>0</v>
      </c>
      <c r="F435" s="112">
        <f t="shared" si="253"/>
        <v>100</v>
      </c>
      <c r="G435" s="112">
        <f t="shared" ref="G435" si="254">G436+G437+G438</f>
        <v>100</v>
      </c>
      <c r="H435" s="112">
        <f t="shared" si="253"/>
        <v>0</v>
      </c>
      <c r="I435" s="112">
        <f t="shared" si="253"/>
        <v>0</v>
      </c>
      <c r="J435" s="112">
        <f t="shared" si="253"/>
        <v>0</v>
      </c>
    </row>
    <row r="436" spans="1:10" x14ac:dyDescent="0.25">
      <c r="A436" s="25"/>
      <c r="B436" s="34">
        <v>3221</v>
      </c>
      <c r="C436" s="27"/>
      <c r="D436" s="35" t="s">
        <v>110</v>
      </c>
      <c r="E436" s="532">
        <v>0</v>
      </c>
      <c r="F436" s="209">
        <v>100</v>
      </c>
      <c r="G436" s="209">
        <v>100</v>
      </c>
      <c r="H436" s="209">
        <v>0</v>
      </c>
      <c r="I436" s="209">
        <v>0</v>
      </c>
      <c r="J436" s="209">
        <v>0</v>
      </c>
    </row>
    <row r="437" spans="1:10" x14ac:dyDescent="0.25">
      <c r="A437" s="25"/>
      <c r="B437" s="34">
        <v>3222</v>
      </c>
      <c r="C437" s="27"/>
      <c r="D437" s="35" t="s">
        <v>75</v>
      </c>
      <c r="E437" s="533">
        <v>0</v>
      </c>
      <c r="F437" s="209">
        <v>0</v>
      </c>
      <c r="G437" s="209">
        <v>0</v>
      </c>
      <c r="H437" s="209">
        <v>0</v>
      </c>
      <c r="I437" s="209">
        <v>0</v>
      </c>
      <c r="J437" s="209">
        <v>0</v>
      </c>
    </row>
    <row r="438" spans="1:10" x14ac:dyDescent="0.25">
      <c r="A438" s="25"/>
      <c r="B438" s="34">
        <v>3225</v>
      </c>
      <c r="C438" s="27"/>
      <c r="D438" s="35" t="s">
        <v>46</v>
      </c>
      <c r="E438" s="532">
        <v>0</v>
      </c>
      <c r="F438" s="209">
        <v>0</v>
      </c>
      <c r="G438" s="209">
        <v>0</v>
      </c>
      <c r="H438" s="209">
        <v>0</v>
      </c>
      <c r="I438" s="209">
        <v>0</v>
      </c>
      <c r="J438" s="209">
        <v>0</v>
      </c>
    </row>
    <row r="439" spans="1:10" x14ac:dyDescent="0.25">
      <c r="A439" s="79"/>
      <c r="B439" s="88">
        <v>323</v>
      </c>
      <c r="C439" s="83"/>
      <c r="D439" s="89" t="s">
        <v>48</v>
      </c>
      <c r="E439" s="112">
        <f t="shared" ref="E439:J439" si="255">E440+E441</f>
        <v>0</v>
      </c>
      <c r="F439" s="112">
        <f t="shared" si="255"/>
        <v>0</v>
      </c>
      <c r="G439" s="112">
        <f t="shared" ref="G439" si="256">G440+G441</f>
        <v>0</v>
      </c>
      <c r="H439" s="112">
        <f t="shared" si="255"/>
        <v>0</v>
      </c>
      <c r="I439" s="112">
        <f t="shared" si="255"/>
        <v>0</v>
      </c>
      <c r="J439" s="112">
        <f t="shared" si="255"/>
        <v>0</v>
      </c>
    </row>
    <row r="440" spans="1:10" x14ac:dyDescent="0.25">
      <c r="A440" s="25"/>
      <c r="B440" s="34">
        <v>3236</v>
      </c>
      <c r="C440" s="27"/>
      <c r="D440" s="35" t="s">
        <v>53</v>
      </c>
      <c r="E440" s="532">
        <v>0</v>
      </c>
      <c r="F440" s="209">
        <v>0</v>
      </c>
      <c r="G440" s="209">
        <v>0</v>
      </c>
      <c r="H440" s="209">
        <v>0</v>
      </c>
      <c r="I440" s="209">
        <v>0</v>
      </c>
      <c r="J440" s="120">
        <v>0</v>
      </c>
    </row>
    <row r="441" spans="1:10" x14ac:dyDescent="0.25">
      <c r="A441" s="25"/>
      <c r="B441" s="34">
        <v>3237</v>
      </c>
      <c r="C441" s="27"/>
      <c r="D441" s="35" t="s">
        <v>54</v>
      </c>
      <c r="E441" s="532">
        <v>0</v>
      </c>
      <c r="F441" s="209">
        <v>0</v>
      </c>
      <c r="G441" s="209">
        <v>0</v>
      </c>
      <c r="H441" s="209">
        <v>0</v>
      </c>
      <c r="I441" s="209">
        <v>0</v>
      </c>
      <c r="J441" s="120">
        <v>0</v>
      </c>
    </row>
    <row r="442" spans="1:10" x14ac:dyDescent="0.25">
      <c r="A442" s="183" t="s">
        <v>111</v>
      </c>
      <c r="B442" s="194"/>
      <c r="C442" s="185"/>
      <c r="D442" s="195" t="s">
        <v>87</v>
      </c>
      <c r="E442" s="527">
        <f t="shared" ref="E442:J442" si="257">E444+E451</f>
        <v>237</v>
      </c>
      <c r="F442" s="192">
        <f t="shared" si="257"/>
        <v>0</v>
      </c>
      <c r="G442" s="192">
        <f t="shared" ref="G442" si="258">G444+G451</f>
        <v>0</v>
      </c>
      <c r="H442" s="192">
        <f t="shared" si="257"/>
        <v>240</v>
      </c>
      <c r="I442" s="192">
        <f t="shared" si="257"/>
        <v>240</v>
      </c>
      <c r="J442" s="192">
        <f t="shared" si="257"/>
        <v>240</v>
      </c>
    </row>
    <row r="443" spans="1:10" ht="15" customHeight="1" x14ac:dyDescent="0.25">
      <c r="A443" s="662" t="s">
        <v>145</v>
      </c>
      <c r="B443" s="663"/>
      <c r="C443" s="664"/>
      <c r="D443" s="572" t="s">
        <v>144</v>
      </c>
      <c r="E443" s="534"/>
      <c r="F443" s="209"/>
      <c r="G443" s="209"/>
      <c r="H443" s="209"/>
      <c r="I443" s="209"/>
      <c r="J443" s="147"/>
    </row>
    <row r="444" spans="1:10" x14ac:dyDescent="0.25">
      <c r="A444" s="68"/>
      <c r="B444" s="264">
        <v>4</v>
      </c>
      <c r="C444" s="73"/>
      <c r="D444" s="265" t="s">
        <v>112</v>
      </c>
      <c r="E444" s="491">
        <f t="shared" ref="E444:J444" si="259">E445</f>
        <v>237</v>
      </c>
      <c r="F444" s="116">
        <f t="shared" si="259"/>
        <v>0</v>
      </c>
      <c r="G444" s="116">
        <f t="shared" si="259"/>
        <v>0</v>
      </c>
      <c r="H444" s="116">
        <f t="shared" si="259"/>
        <v>240</v>
      </c>
      <c r="I444" s="116">
        <f t="shared" si="259"/>
        <v>240</v>
      </c>
      <c r="J444" s="116">
        <f t="shared" si="259"/>
        <v>240</v>
      </c>
    </row>
    <row r="445" spans="1:10" x14ac:dyDescent="0.25">
      <c r="A445" s="40"/>
      <c r="B445" s="271">
        <v>42</v>
      </c>
      <c r="C445" s="50"/>
      <c r="D445" s="272" t="s">
        <v>113</v>
      </c>
      <c r="E445" s="492">
        <f t="shared" ref="E445:J445" si="260">E446+E448</f>
        <v>237</v>
      </c>
      <c r="F445" s="119">
        <f t="shared" si="260"/>
        <v>0</v>
      </c>
      <c r="G445" s="119">
        <f t="shared" ref="G445" si="261">G446+G448</f>
        <v>0</v>
      </c>
      <c r="H445" s="119">
        <f t="shared" si="260"/>
        <v>240</v>
      </c>
      <c r="I445" s="119">
        <f t="shared" si="260"/>
        <v>240</v>
      </c>
      <c r="J445" s="119">
        <f t="shared" si="260"/>
        <v>240</v>
      </c>
    </row>
    <row r="446" spans="1:10" x14ac:dyDescent="0.25">
      <c r="A446" s="79"/>
      <c r="B446" s="88">
        <v>422</v>
      </c>
      <c r="C446" s="83"/>
      <c r="D446" s="89" t="s">
        <v>114</v>
      </c>
      <c r="E446" s="118">
        <v>0</v>
      </c>
      <c r="F446" s="112">
        <f t="shared" ref="F446:J446" si="262">F447</f>
        <v>0</v>
      </c>
      <c r="G446" s="112">
        <f t="shared" si="262"/>
        <v>0</v>
      </c>
      <c r="H446" s="112">
        <f t="shared" si="262"/>
        <v>0</v>
      </c>
      <c r="I446" s="112">
        <f t="shared" si="262"/>
        <v>0</v>
      </c>
      <c r="J446" s="112">
        <f t="shared" si="262"/>
        <v>0</v>
      </c>
    </row>
    <row r="447" spans="1:10" x14ac:dyDescent="0.25">
      <c r="A447" s="25"/>
      <c r="B447" s="34">
        <v>4221</v>
      </c>
      <c r="C447" s="27"/>
      <c r="D447" s="35" t="s">
        <v>107</v>
      </c>
      <c r="E447" s="532">
        <v>0</v>
      </c>
      <c r="F447" s="209">
        <v>0</v>
      </c>
      <c r="G447" s="209"/>
      <c r="H447" s="209"/>
      <c r="I447" s="209"/>
      <c r="J447" s="147"/>
    </row>
    <row r="448" spans="1:10" x14ac:dyDescent="0.25">
      <c r="A448" s="79"/>
      <c r="B448" s="88">
        <v>424</v>
      </c>
      <c r="C448" s="83"/>
      <c r="D448" s="89" t="s">
        <v>115</v>
      </c>
      <c r="E448" s="118">
        <f t="shared" ref="E448:J448" si="263">E449</f>
        <v>237</v>
      </c>
      <c r="F448" s="112">
        <f t="shared" si="263"/>
        <v>0</v>
      </c>
      <c r="G448" s="112">
        <f t="shared" si="263"/>
        <v>0</v>
      </c>
      <c r="H448" s="112">
        <f t="shared" si="263"/>
        <v>240</v>
      </c>
      <c r="I448" s="112">
        <f t="shared" si="263"/>
        <v>240</v>
      </c>
      <c r="J448" s="112">
        <f t="shared" si="263"/>
        <v>240</v>
      </c>
    </row>
    <row r="449" spans="1:10" x14ac:dyDescent="0.25">
      <c r="A449" s="25"/>
      <c r="B449" s="34">
        <v>4241</v>
      </c>
      <c r="C449" s="27"/>
      <c r="D449" s="35" t="s">
        <v>116</v>
      </c>
      <c r="E449" s="532">
        <v>237</v>
      </c>
      <c r="F449" s="209">
        <v>0</v>
      </c>
      <c r="G449" s="209">
        <v>0</v>
      </c>
      <c r="H449" s="209">
        <v>240</v>
      </c>
      <c r="I449" s="209">
        <v>240</v>
      </c>
      <c r="J449" s="120">
        <v>240</v>
      </c>
    </row>
    <row r="450" spans="1:10" ht="15" customHeight="1" x14ac:dyDescent="0.25">
      <c r="A450" s="662" t="s">
        <v>150</v>
      </c>
      <c r="B450" s="663"/>
      <c r="C450" s="664"/>
      <c r="D450" s="572" t="s">
        <v>146</v>
      </c>
      <c r="E450" s="535">
        <v>0</v>
      </c>
      <c r="F450" s="209">
        <v>0</v>
      </c>
      <c r="G450" s="209"/>
      <c r="H450" s="209"/>
      <c r="I450" s="209"/>
      <c r="J450" s="147"/>
    </row>
    <row r="451" spans="1:10" x14ac:dyDescent="0.25">
      <c r="A451" s="68"/>
      <c r="B451" s="264">
        <v>4</v>
      </c>
      <c r="C451" s="73"/>
      <c r="D451" s="265" t="s">
        <v>112</v>
      </c>
      <c r="E451" s="116">
        <f t="shared" ref="E451:J451" si="264">E452</f>
        <v>0</v>
      </c>
      <c r="F451" s="116">
        <f t="shared" si="264"/>
        <v>0</v>
      </c>
      <c r="G451" s="116">
        <f t="shared" si="264"/>
        <v>0</v>
      </c>
      <c r="H451" s="116">
        <f t="shared" si="264"/>
        <v>0</v>
      </c>
      <c r="I451" s="116">
        <f t="shared" si="264"/>
        <v>0</v>
      </c>
      <c r="J451" s="116">
        <f t="shared" si="264"/>
        <v>0</v>
      </c>
    </row>
    <row r="452" spans="1:10" x14ac:dyDescent="0.25">
      <c r="A452" s="40"/>
      <c r="B452" s="271">
        <v>42</v>
      </c>
      <c r="C452" s="50"/>
      <c r="D452" s="272" t="s">
        <v>113</v>
      </c>
      <c r="E452" s="119">
        <f t="shared" ref="E452:J452" si="265">E453+E455</f>
        <v>0</v>
      </c>
      <c r="F452" s="119">
        <f t="shared" si="265"/>
        <v>0</v>
      </c>
      <c r="G452" s="119">
        <f t="shared" ref="G452" si="266">G453+G455</f>
        <v>0</v>
      </c>
      <c r="H452" s="119">
        <f t="shared" si="265"/>
        <v>0</v>
      </c>
      <c r="I452" s="119">
        <f t="shared" si="265"/>
        <v>0</v>
      </c>
      <c r="J452" s="119">
        <f t="shared" si="265"/>
        <v>0</v>
      </c>
    </row>
    <row r="453" spans="1:10" x14ac:dyDescent="0.25">
      <c r="A453" s="79"/>
      <c r="B453" s="88">
        <v>422</v>
      </c>
      <c r="C453" s="83"/>
      <c r="D453" s="89" t="s">
        <v>114</v>
      </c>
      <c r="E453" s="112">
        <f t="shared" ref="E453:J453" si="267">E454</f>
        <v>0</v>
      </c>
      <c r="F453" s="112">
        <f t="shared" si="267"/>
        <v>0</v>
      </c>
      <c r="G453" s="112">
        <f t="shared" si="267"/>
        <v>0</v>
      </c>
      <c r="H453" s="112">
        <f t="shared" si="267"/>
        <v>0</v>
      </c>
      <c r="I453" s="112">
        <f t="shared" si="267"/>
        <v>0</v>
      </c>
      <c r="J453" s="112">
        <f t="shared" si="267"/>
        <v>0</v>
      </c>
    </row>
    <row r="454" spans="1:10" x14ac:dyDescent="0.25">
      <c r="A454" s="25"/>
      <c r="B454" s="34"/>
      <c r="C454" s="27"/>
      <c r="D454" s="35"/>
      <c r="E454" s="537">
        <v>0</v>
      </c>
      <c r="F454" s="209">
        <v>0</v>
      </c>
      <c r="G454" s="209">
        <v>0</v>
      </c>
      <c r="H454" s="209">
        <v>0</v>
      </c>
      <c r="I454" s="209">
        <v>0</v>
      </c>
      <c r="J454" s="147">
        <v>0</v>
      </c>
    </row>
    <row r="455" spans="1:10" x14ac:dyDescent="0.25">
      <c r="A455" s="79"/>
      <c r="B455" s="88">
        <v>424</v>
      </c>
      <c r="C455" s="83"/>
      <c r="D455" s="89" t="s">
        <v>115</v>
      </c>
      <c r="E455" s="536">
        <v>0</v>
      </c>
      <c r="F455" s="112">
        <f t="shared" ref="F455:J455" si="268">F456</f>
        <v>0</v>
      </c>
      <c r="G455" s="112">
        <f t="shared" si="268"/>
        <v>0</v>
      </c>
      <c r="H455" s="112">
        <f t="shared" si="268"/>
        <v>0</v>
      </c>
      <c r="I455" s="112">
        <f t="shared" si="268"/>
        <v>0</v>
      </c>
      <c r="J455" s="112">
        <f t="shared" si="268"/>
        <v>0</v>
      </c>
    </row>
    <row r="456" spans="1:10" x14ac:dyDescent="0.25">
      <c r="A456" s="25"/>
      <c r="B456" s="34">
        <v>4241</v>
      </c>
      <c r="C456" s="27"/>
      <c r="D456" s="35" t="s">
        <v>116</v>
      </c>
      <c r="E456" s="537">
        <v>0</v>
      </c>
      <c r="F456" s="209">
        <v>0</v>
      </c>
      <c r="G456" s="209">
        <v>0</v>
      </c>
      <c r="H456" s="209">
        <v>0</v>
      </c>
      <c r="I456" s="209">
        <v>0</v>
      </c>
      <c r="J456" s="147">
        <v>0</v>
      </c>
    </row>
    <row r="457" spans="1:10" x14ac:dyDescent="0.25">
      <c r="A457" s="183" t="s">
        <v>117</v>
      </c>
      <c r="B457" s="283"/>
      <c r="C457" s="280"/>
      <c r="D457" s="195" t="s">
        <v>118</v>
      </c>
      <c r="E457" s="192">
        <f t="shared" ref="E457:J460" si="269">E458</f>
        <v>0</v>
      </c>
      <c r="F457" s="192">
        <f t="shared" si="269"/>
        <v>0</v>
      </c>
      <c r="G457" s="192">
        <f t="shared" si="269"/>
        <v>2220.1999999999998</v>
      </c>
      <c r="H457" s="192">
        <f t="shared" si="269"/>
        <v>3000</v>
      </c>
      <c r="I457" s="192">
        <f t="shared" si="269"/>
        <v>3000</v>
      </c>
      <c r="J457" s="192">
        <f t="shared" si="269"/>
        <v>3000</v>
      </c>
    </row>
    <row r="458" spans="1:10" x14ac:dyDescent="0.25">
      <c r="A458" s="68"/>
      <c r="B458" s="264">
        <v>4</v>
      </c>
      <c r="C458" s="69"/>
      <c r="D458" s="266" t="s">
        <v>15</v>
      </c>
      <c r="E458" s="116">
        <f t="shared" si="269"/>
        <v>0</v>
      </c>
      <c r="F458" s="116">
        <f t="shared" si="269"/>
        <v>0</v>
      </c>
      <c r="G458" s="116">
        <f t="shared" si="269"/>
        <v>2220.1999999999998</v>
      </c>
      <c r="H458" s="116">
        <f t="shared" si="269"/>
        <v>3000</v>
      </c>
      <c r="I458" s="116">
        <f t="shared" si="269"/>
        <v>3000</v>
      </c>
      <c r="J458" s="116">
        <f t="shared" si="269"/>
        <v>3000</v>
      </c>
    </row>
    <row r="459" spans="1:10" x14ac:dyDescent="0.25">
      <c r="A459" s="40"/>
      <c r="B459" s="271">
        <v>45</v>
      </c>
      <c r="C459" s="42"/>
      <c r="D459" s="273" t="s">
        <v>89</v>
      </c>
      <c r="E459" s="119">
        <f t="shared" si="269"/>
        <v>0</v>
      </c>
      <c r="F459" s="119">
        <f t="shared" si="269"/>
        <v>0</v>
      </c>
      <c r="G459" s="119">
        <f t="shared" si="269"/>
        <v>2220.1999999999998</v>
      </c>
      <c r="H459" s="119">
        <f t="shared" si="269"/>
        <v>3000</v>
      </c>
      <c r="I459" s="119">
        <f t="shared" si="269"/>
        <v>3000</v>
      </c>
      <c r="J459" s="119">
        <f t="shared" si="269"/>
        <v>3000</v>
      </c>
    </row>
    <row r="460" spans="1:10" x14ac:dyDescent="0.25">
      <c r="A460" s="79"/>
      <c r="B460" s="88">
        <v>451</v>
      </c>
      <c r="C460" s="81"/>
      <c r="D460" s="278" t="s">
        <v>90</v>
      </c>
      <c r="E460" s="112">
        <f t="shared" si="269"/>
        <v>0</v>
      </c>
      <c r="F460" s="112">
        <f t="shared" si="269"/>
        <v>0</v>
      </c>
      <c r="G460" s="112">
        <f t="shared" si="269"/>
        <v>2220.1999999999998</v>
      </c>
      <c r="H460" s="112">
        <f t="shared" si="269"/>
        <v>3000</v>
      </c>
      <c r="I460" s="112">
        <f t="shared" si="269"/>
        <v>3000</v>
      </c>
      <c r="J460" s="112">
        <f t="shared" si="269"/>
        <v>3000</v>
      </c>
    </row>
    <row r="461" spans="1:10" x14ac:dyDescent="0.25">
      <c r="A461" s="25"/>
      <c r="B461" s="34">
        <v>4511</v>
      </c>
      <c r="C461" s="27"/>
      <c r="D461" s="261" t="s">
        <v>90</v>
      </c>
      <c r="E461" s="538">
        <v>0</v>
      </c>
      <c r="F461" s="209">
        <v>0</v>
      </c>
      <c r="G461" s="209">
        <v>2220.1999999999998</v>
      </c>
      <c r="H461" s="209">
        <v>3000</v>
      </c>
      <c r="I461" s="209">
        <v>3000</v>
      </c>
      <c r="J461" s="209">
        <v>3000</v>
      </c>
    </row>
    <row r="462" spans="1:10" x14ac:dyDescent="0.25">
      <c r="A462" s="183" t="s">
        <v>85</v>
      </c>
      <c r="B462" s="194"/>
      <c r="C462" s="185"/>
      <c r="D462" s="195" t="s">
        <v>119</v>
      </c>
      <c r="E462" s="192">
        <f t="shared" ref="E462:J463" si="270">E463</f>
        <v>0</v>
      </c>
      <c r="F462" s="192">
        <f t="shared" si="270"/>
        <v>0</v>
      </c>
      <c r="G462" s="192">
        <f t="shared" si="270"/>
        <v>0</v>
      </c>
      <c r="H462" s="192">
        <f t="shared" si="270"/>
        <v>0</v>
      </c>
      <c r="I462" s="192">
        <f t="shared" si="270"/>
        <v>0</v>
      </c>
      <c r="J462" s="192">
        <f t="shared" si="270"/>
        <v>0</v>
      </c>
    </row>
    <row r="463" spans="1:10" x14ac:dyDescent="0.25">
      <c r="A463" s="68"/>
      <c r="B463" s="267">
        <v>3</v>
      </c>
      <c r="C463" s="69"/>
      <c r="D463" s="263" t="s">
        <v>13</v>
      </c>
      <c r="E463" s="116">
        <f t="shared" si="270"/>
        <v>0</v>
      </c>
      <c r="F463" s="116">
        <f t="shared" si="270"/>
        <v>0</v>
      </c>
      <c r="G463" s="116">
        <f t="shared" si="270"/>
        <v>0</v>
      </c>
      <c r="H463" s="116">
        <f t="shared" si="270"/>
        <v>0</v>
      </c>
      <c r="I463" s="116">
        <f t="shared" si="270"/>
        <v>0</v>
      </c>
      <c r="J463" s="116">
        <f t="shared" si="270"/>
        <v>0</v>
      </c>
    </row>
    <row r="464" spans="1:10" x14ac:dyDescent="0.25">
      <c r="A464" s="40"/>
      <c r="B464" s="274">
        <v>32</v>
      </c>
      <c r="C464" s="42"/>
      <c r="D464" s="270" t="s">
        <v>25</v>
      </c>
      <c r="E464" s="119">
        <f t="shared" ref="E464:J464" si="271">E465+E467</f>
        <v>0</v>
      </c>
      <c r="F464" s="119">
        <f t="shared" si="271"/>
        <v>0</v>
      </c>
      <c r="G464" s="119">
        <f t="shared" ref="G464" si="272">G465+G467</f>
        <v>0</v>
      </c>
      <c r="H464" s="119">
        <f t="shared" si="271"/>
        <v>0</v>
      </c>
      <c r="I464" s="119">
        <f t="shared" si="271"/>
        <v>0</v>
      </c>
      <c r="J464" s="119">
        <f t="shared" si="271"/>
        <v>0</v>
      </c>
    </row>
    <row r="465" spans="1:10" x14ac:dyDescent="0.25">
      <c r="A465" s="79"/>
      <c r="B465" s="276">
        <v>322</v>
      </c>
      <c r="C465" s="81"/>
      <c r="D465" s="277" t="s">
        <v>43</v>
      </c>
      <c r="E465" s="112">
        <f t="shared" ref="E465:J465" si="273">E466</f>
        <v>0</v>
      </c>
      <c r="F465" s="112">
        <f t="shared" si="273"/>
        <v>0</v>
      </c>
      <c r="G465" s="112">
        <f t="shared" si="273"/>
        <v>0</v>
      </c>
      <c r="H465" s="112">
        <f t="shared" si="273"/>
        <v>0</v>
      </c>
      <c r="I465" s="112">
        <f t="shared" si="273"/>
        <v>0</v>
      </c>
      <c r="J465" s="112">
        <f t="shared" si="273"/>
        <v>0</v>
      </c>
    </row>
    <row r="466" spans="1:10" x14ac:dyDescent="0.25">
      <c r="A466" s="25"/>
      <c r="B466" s="29">
        <v>3224</v>
      </c>
      <c r="C466" s="27"/>
      <c r="D466" s="28" t="s">
        <v>120</v>
      </c>
      <c r="E466" s="539">
        <v>0</v>
      </c>
      <c r="F466" s="209">
        <v>0</v>
      </c>
      <c r="G466" s="209">
        <v>0</v>
      </c>
      <c r="H466" s="209">
        <v>0</v>
      </c>
      <c r="I466" s="209">
        <v>0</v>
      </c>
      <c r="J466" s="147">
        <v>0</v>
      </c>
    </row>
    <row r="467" spans="1:10" x14ac:dyDescent="0.25">
      <c r="A467" s="79"/>
      <c r="B467" s="276">
        <v>323</v>
      </c>
      <c r="C467" s="81"/>
      <c r="D467" s="277" t="s">
        <v>48</v>
      </c>
      <c r="E467" s="112">
        <f t="shared" ref="E467:J467" si="274">E468</f>
        <v>0</v>
      </c>
      <c r="F467" s="112">
        <f t="shared" si="274"/>
        <v>0</v>
      </c>
      <c r="G467" s="112">
        <f t="shared" si="274"/>
        <v>0</v>
      </c>
      <c r="H467" s="112">
        <f t="shared" si="274"/>
        <v>0</v>
      </c>
      <c r="I467" s="112">
        <f t="shared" si="274"/>
        <v>0</v>
      </c>
      <c r="J467" s="112">
        <f t="shared" si="274"/>
        <v>0</v>
      </c>
    </row>
    <row r="468" spans="1:10" x14ac:dyDescent="0.25">
      <c r="A468" s="25"/>
      <c r="B468" s="29">
        <v>3232</v>
      </c>
      <c r="C468" s="27"/>
      <c r="D468" s="28" t="s">
        <v>121</v>
      </c>
      <c r="E468" s="539">
        <v>0</v>
      </c>
      <c r="F468" s="209">
        <v>0</v>
      </c>
      <c r="G468" s="209">
        <v>0</v>
      </c>
      <c r="H468" s="209">
        <v>0</v>
      </c>
      <c r="I468" s="209">
        <v>0</v>
      </c>
      <c r="J468" s="147">
        <v>0</v>
      </c>
    </row>
    <row r="469" spans="1:10" x14ac:dyDescent="0.25">
      <c r="A469" s="183" t="s">
        <v>122</v>
      </c>
      <c r="B469" s="194"/>
      <c r="C469" s="185"/>
      <c r="D469" s="195" t="s">
        <v>123</v>
      </c>
      <c r="E469" s="527">
        <f t="shared" ref="E469:J469" si="275">E471+E475</f>
        <v>11635.32</v>
      </c>
      <c r="F469" s="192">
        <f t="shared" si="275"/>
        <v>20307.3</v>
      </c>
      <c r="G469" s="192">
        <f t="shared" ref="G469" si="276">G471+G475</f>
        <v>20307.3</v>
      </c>
      <c r="H469" s="192">
        <f t="shared" si="275"/>
        <v>11720</v>
      </c>
      <c r="I469" s="192">
        <f t="shared" si="275"/>
        <v>11720</v>
      </c>
      <c r="J469" s="192">
        <f t="shared" si="275"/>
        <v>11720</v>
      </c>
    </row>
    <row r="470" spans="1:10" ht="15" customHeight="1" x14ac:dyDescent="0.25">
      <c r="A470" s="662" t="s">
        <v>151</v>
      </c>
      <c r="B470" s="663"/>
      <c r="C470" s="664"/>
      <c r="D470" s="572" t="s">
        <v>144</v>
      </c>
      <c r="E470" s="534"/>
      <c r="F470" s="209"/>
      <c r="G470" s="209"/>
      <c r="H470" s="209"/>
      <c r="I470" s="209"/>
      <c r="J470" s="227"/>
    </row>
    <row r="471" spans="1:10" x14ac:dyDescent="0.25">
      <c r="A471" s="68"/>
      <c r="B471" s="264">
        <v>3</v>
      </c>
      <c r="C471" s="73"/>
      <c r="D471" s="262" t="s">
        <v>13</v>
      </c>
      <c r="E471" s="491">
        <f t="shared" ref="E471:J473" si="277">E472</f>
        <v>11060.53</v>
      </c>
      <c r="F471" s="116">
        <f t="shared" si="277"/>
        <v>10357.299999999999</v>
      </c>
      <c r="G471" s="116">
        <f t="shared" si="277"/>
        <v>10357.299999999999</v>
      </c>
      <c r="H471" s="116">
        <f t="shared" si="277"/>
        <v>11100</v>
      </c>
      <c r="I471" s="116">
        <f t="shared" si="277"/>
        <v>11100</v>
      </c>
      <c r="J471" s="116">
        <f t="shared" si="277"/>
        <v>11100</v>
      </c>
    </row>
    <row r="472" spans="1:10" ht="25.5" x14ac:dyDescent="0.25">
      <c r="A472" s="40"/>
      <c r="B472" s="271">
        <v>37</v>
      </c>
      <c r="C472" s="50"/>
      <c r="D472" s="272" t="s">
        <v>124</v>
      </c>
      <c r="E472" s="492">
        <f t="shared" si="277"/>
        <v>11060.53</v>
      </c>
      <c r="F472" s="119">
        <f t="shared" si="277"/>
        <v>10357.299999999999</v>
      </c>
      <c r="G472" s="119">
        <f t="shared" si="277"/>
        <v>10357.299999999999</v>
      </c>
      <c r="H472" s="119">
        <f t="shared" si="277"/>
        <v>11100</v>
      </c>
      <c r="I472" s="119">
        <f t="shared" si="277"/>
        <v>11100</v>
      </c>
      <c r="J472" s="119">
        <f t="shared" si="277"/>
        <v>11100</v>
      </c>
    </row>
    <row r="473" spans="1:10" x14ac:dyDescent="0.25">
      <c r="A473" s="79"/>
      <c r="B473" s="88">
        <v>372</v>
      </c>
      <c r="C473" s="83"/>
      <c r="D473" s="89" t="s">
        <v>83</v>
      </c>
      <c r="E473" s="118">
        <f t="shared" si="277"/>
        <v>11060.53</v>
      </c>
      <c r="F473" s="112">
        <f t="shared" si="277"/>
        <v>10357.299999999999</v>
      </c>
      <c r="G473" s="112">
        <f t="shared" si="277"/>
        <v>10357.299999999999</v>
      </c>
      <c r="H473" s="112">
        <f t="shared" si="277"/>
        <v>11100</v>
      </c>
      <c r="I473" s="112">
        <f t="shared" si="277"/>
        <v>11100</v>
      </c>
      <c r="J473" s="112">
        <f t="shared" si="277"/>
        <v>11100</v>
      </c>
    </row>
    <row r="474" spans="1:10" x14ac:dyDescent="0.25">
      <c r="A474" s="25"/>
      <c r="B474" s="34">
        <v>3722</v>
      </c>
      <c r="C474" s="27"/>
      <c r="D474" s="35" t="s">
        <v>125</v>
      </c>
      <c r="E474" s="532">
        <v>11060.53</v>
      </c>
      <c r="F474" s="209">
        <v>10357.299999999999</v>
      </c>
      <c r="G474" s="209">
        <v>10357.299999999999</v>
      </c>
      <c r="H474" s="209">
        <v>11100</v>
      </c>
      <c r="I474" s="209">
        <v>11100</v>
      </c>
      <c r="J474" s="209">
        <v>11100</v>
      </c>
    </row>
    <row r="475" spans="1:10" x14ac:dyDescent="0.25">
      <c r="A475" s="68"/>
      <c r="B475" s="264">
        <v>4</v>
      </c>
      <c r="C475" s="73"/>
      <c r="D475" s="268" t="s">
        <v>15</v>
      </c>
      <c r="E475" s="491">
        <f t="shared" ref="E475:J477" si="278">E476</f>
        <v>574.79</v>
      </c>
      <c r="F475" s="116">
        <f t="shared" si="278"/>
        <v>9950</v>
      </c>
      <c r="G475" s="116">
        <f t="shared" si="278"/>
        <v>9950</v>
      </c>
      <c r="H475" s="258">
        <v>620</v>
      </c>
      <c r="I475" s="258">
        <v>620</v>
      </c>
      <c r="J475" s="258">
        <v>620</v>
      </c>
    </row>
    <row r="476" spans="1:10" x14ac:dyDescent="0.25">
      <c r="A476" s="40"/>
      <c r="B476" s="271">
        <v>42</v>
      </c>
      <c r="C476" s="50"/>
      <c r="D476" s="275" t="s">
        <v>31</v>
      </c>
      <c r="E476" s="492">
        <f t="shared" si="278"/>
        <v>574.79</v>
      </c>
      <c r="F476" s="119">
        <f t="shared" si="278"/>
        <v>9950</v>
      </c>
      <c r="G476" s="119">
        <f t="shared" si="278"/>
        <v>9950</v>
      </c>
      <c r="H476" s="119">
        <f t="shared" si="278"/>
        <v>620</v>
      </c>
      <c r="I476" s="119">
        <f t="shared" si="278"/>
        <v>620</v>
      </c>
      <c r="J476" s="119">
        <f t="shared" si="278"/>
        <v>620</v>
      </c>
    </row>
    <row r="477" spans="1:10" x14ac:dyDescent="0.25">
      <c r="A477" s="79"/>
      <c r="B477" s="88">
        <v>424</v>
      </c>
      <c r="C477" s="83"/>
      <c r="D477" s="84" t="s">
        <v>115</v>
      </c>
      <c r="E477" s="118">
        <f t="shared" si="278"/>
        <v>574.79</v>
      </c>
      <c r="F477" s="112">
        <f t="shared" si="278"/>
        <v>9950</v>
      </c>
      <c r="G477" s="112">
        <f t="shared" si="278"/>
        <v>9950</v>
      </c>
      <c r="H477" s="112">
        <f t="shared" si="278"/>
        <v>620</v>
      </c>
      <c r="I477" s="112">
        <f t="shared" si="278"/>
        <v>620</v>
      </c>
      <c r="J477" s="112">
        <f t="shared" si="278"/>
        <v>620</v>
      </c>
    </row>
    <row r="478" spans="1:10" x14ac:dyDescent="0.25">
      <c r="A478" s="25"/>
      <c r="B478" s="34">
        <v>4241</v>
      </c>
      <c r="C478" s="27"/>
      <c r="D478" s="28" t="s">
        <v>126</v>
      </c>
      <c r="E478" s="482">
        <v>574.79</v>
      </c>
      <c r="F478" s="209">
        <v>9950</v>
      </c>
      <c r="G478" s="209">
        <v>9950</v>
      </c>
      <c r="H478" s="209">
        <v>620</v>
      </c>
      <c r="I478" s="209">
        <v>620</v>
      </c>
      <c r="J478" s="209">
        <v>620</v>
      </c>
    </row>
    <row r="479" spans="1:10" x14ac:dyDescent="0.25">
      <c r="A479" s="25"/>
      <c r="B479" s="34"/>
      <c r="C479" s="27"/>
      <c r="D479" s="35"/>
      <c r="E479" s="35"/>
      <c r="F479" s="211"/>
      <c r="G479" s="211"/>
      <c r="H479" s="211"/>
      <c r="I479" s="211"/>
      <c r="J479" s="8"/>
    </row>
    <row r="480" spans="1:10" x14ac:dyDescent="0.25">
      <c r="A480" s="697"/>
      <c r="B480" s="698"/>
      <c r="C480" s="699"/>
      <c r="D480" s="621"/>
      <c r="E480" s="621"/>
      <c r="F480" s="622"/>
      <c r="G480" s="622"/>
      <c r="H480" s="622"/>
      <c r="I480" s="622"/>
      <c r="J480" s="623"/>
    </row>
    <row r="481" spans="1:10" x14ac:dyDescent="0.25">
      <c r="A481" s="700"/>
      <c r="B481" s="700"/>
      <c r="C481" s="700"/>
      <c r="D481" s="624"/>
      <c r="E481" s="624"/>
      <c r="F481" s="566"/>
      <c r="G481" s="566"/>
      <c r="H481" s="566"/>
      <c r="I481" s="566"/>
      <c r="J481" s="565"/>
    </row>
    <row r="482" spans="1:10" x14ac:dyDescent="0.25">
      <c r="A482" s="695"/>
      <c r="B482" s="695"/>
      <c r="C482" s="695"/>
      <c r="D482" s="625"/>
      <c r="E482" s="625"/>
      <c r="F482" s="566"/>
      <c r="G482" s="566"/>
      <c r="H482" s="566"/>
      <c r="I482" s="566"/>
      <c r="J482" s="565"/>
    </row>
    <row r="483" spans="1:10" x14ac:dyDescent="0.25">
      <c r="A483" s="701" t="s">
        <v>272</v>
      </c>
      <c r="B483" s="701"/>
      <c r="C483" s="701"/>
      <c r="D483" s="625" t="s">
        <v>274</v>
      </c>
      <c r="E483" s="625" t="s">
        <v>276</v>
      </c>
      <c r="F483" s="566"/>
      <c r="G483" s="566"/>
      <c r="H483" s="566"/>
      <c r="I483" s="566"/>
      <c r="J483" s="565"/>
    </row>
    <row r="484" spans="1:10" x14ac:dyDescent="0.25">
      <c r="A484" s="700" t="s">
        <v>273</v>
      </c>
      <c r="B484" s="700"/>
      <c r="C484" s="700"/>
      <c r="D484" s="624" t="s">
        <v>275</v>
      </c>
      <c r="E484" s="624" t="s">
        <v>277</v>
      </c>
      <c r="F484" s="566"/>
      <c r="G484" s="566"/>
      <c r="H484" s="566"/>
      <c r="I484" s="566"/>
      <c r="J484" s="565"/>
    </row>
    <row r="485" spans="1:10" x14ac:dyDescent="0.25">
      <c r="A485" s="695"/>
      <c r="B485" s="695"/>
      <c r="C485" s="695"/>
      <c r="D485" s="625"/>
      <c r="E485" s="625"/>
      <c r="F485" s="566"/>
      <c r="G485" s="566"/>
      <c r="H485" s="566"/>
      <c r="I485" s="566"/>
      <c r="J485" s="565"/>
    </row>
    <row r="486" spans="1:10" x14ac:dyDescent="0.25">
      <c r="A486" s="696"/>
      <c r="B486" s="696"/>
      <c r="C486" s="696"/>
      <c r="D486" s="625"/>
      <c r="E486" s="625"/>
      <c r="F486" s="566"/>
      <c r="G486" s="566"/>
      <c r="H486" s="566"/>
      <c r="I486" s="566"/>
      <c r="J486" s="565"/>
    </row>
    <row r="487" spans="1:10" x14ac:dyDescent="0.25">
      <c r="J487" s="559"/>
    </row>
    <row r="488" spans="1:10" x14ac:dyDescent="0.25">
      <c r="J488" s="559"/>
    </row>
    <row r="489" spans="1:10" x14ac:dyDescent="0.25">
      <c r="J489" s="559"/>
    </row>
    <row r="490" spans="1:10" x14ac:dyDescent="0.25">
      <c r="C490" s="110"/>
      <c r="J490" s="559"/>
    </row>
    <row r="491" spans="1:10" x14ac:dyDescent="0.25">
      <c r="C491" s="110"/>
      <c r="J491" s="559"/>
    </row>
    <row r="492" spans="1:10" x14ac:dyDescent="0.25">
      <c r="C492" s="110"/>
      <c r="J492" s="559"/>
    </row>
    <row r="493" spans="1:10" x14ac:dyDescent="0.25">
      <c r="C493" s="110"/>
      <c r="J493" s="559"/>
    </row>
    <row r="494" spans="1:10" x14ac:dyDescent="0.25">
      <c r="C494" s="110"/>
      <c r="J494" s="559"/>
    </row>
    <row r="495" spans="1:10" x14ac:dyDescent="0.25">
      <c r="C495" s="110"/>
      <c r="J495" s="559"/>
    </row>
    <row r="496" spans="1:10" x14ac:dyDescent="0.25">
      <c r="J496" s="559"/>
    </row>
    <row r="497" spans="10:10" x14ac:dyDescent="0.25">
      <c r="J497" s="559"/>
    </row>
    <row r="498" spans="10:10" x14ac:dyDescent="0.25">
      <c r="J498" s="559"/>
    </row>
    <row r="499" spans="10:10" x14ac:dyDescent="0.25">
      <c r="J499" s="559"/>
    </row>
    <row r="500" spans="10:10" x14ac:dyDescent="0.25">
      <c r="J500" s="559"/>
    </row>
    <row r="501" spans="10:10" x14ac:dyDescent="0.25">
      <c r="J501" s="559"/>
    </row>
    <row r="502" spans="10:10" x14ac:dyDescent="0.25">
      <c r="J502" s="559"/>
    </row>
    <row r="503" spans="10:10" x14ac:dyDescent="0.25">
      <c r="J503" s="559"/>
    </row>
    <row r="504" spans="10:10" x14ac:dyDescent="0.25">
      <c r="J504" s="559"/>
    </row>
    <row r="505" spans="10:10" x14ac:dyDescent="0.25">
      <c r="J505" s="559"/>
    </row>
    <row r="506" spans="10:10" x14ac:dyDescent="0.25">
      <c r="J506" s="559"/>
    </row>
    <row r="507" spans="10:10" x14ac:dyDescent="0.25">
      <c r="J507" s="559"/>
    </row>
    <row r="508" spans="10:10" x14ac:dyDescent="0.25">
      <c r="J508" s="559"/>
    </row>
    <row r="509" spans="10:10" x14ac:dyDescent="0.25">
      <c r="J509" s="559"/>
    </row>
    <row r="510" spans="10:10" x14ac:dyDescent="0.25">
      <c r="J510" s="559"/>
    </row>
    <row r="511" spans="10:10" x14ac:dyDescent="0.25">
      <c r="J511" s="559"/>
    </row>
    <row r="512" spans="10:10" x14ac:dyDescent="0.25">
      <c r="J512" s="559"/>
    </row>
    <row r="513" spans="10:10" x14ac:dyDescent="0.25">
      <c r="J513" s="559"/>
    </row>
    <row r="514" spans="10:10" x14ac:dyDescent="0.25">
      <c r="J514" s="559"/>
    </row>
    <row r="515" spans="10:10" x14ac:dyDescent="0.25">
      <c r="J515" s="559"/>
    </row>
    <row r="516" spans="10:10" x14ac:dyDescent="0.25">
      <c r="J516" s="559"/>
    </row>
    <row r="517" spans="10:10" x14ac:dyDescent="0.25">
      <c r="J517" s="559"/>
    </row>
    <row r="518" spans="10:10" x14ac:dyDescent="0.25">
      <c r="J518" s="559"/>
    </row>
    <row r="519" spans="10:10" x14ac:dyDescent="0.25">
      <c r="J519" s="559"/>
    </row>
    <row r="520" spans="10:10" x14ac:dyDescent="0.25">
      <c r="J520" s="559"/>
    </row>
    <row r="521" spans="10:10" x14ac:dyDescent="0.25">
      <c r="J521" s="559"/>
    </row>
    <row r="522" spans="10:10" x14ac:dyDescent="0.25">
      <c r="J522" s="559"/>
    </row>
    <row r="523" spans="10:10" x14ac:dyDescent="0.25">
      <c r="J523" s="559"/>
    </row>
    <row r="524" spans="10:10" x14ac:dyDescent="0.25">
      <c r="J524" s="559"/>
    </row>
    <row r="525" spans="10:10" x14ac:dyDescent="0.25">
      <c r="J525" s="559"/>
    </row>
    <row r="526" spans="10:10" x14ac:dyDescent="0.25">
      <c r="J526" s="559"/>
    </row>
    <row r="527" spans="10:10" x14ac:dyDescent="0.25">
      <c r="J527" s="559"/>
    </row>
    <row r="528" spans="10:10" x14ac:dyDescent="0.25">
      <c r="J528" s="559"/>
    </row>
    <row r="529" spans="10:10" x14ac:dyDescent="0.25">
      <c r="J529" s="559"/>
    </row>
    <row r="530" spans="10:10" x14ac:dyDescent="0.25">
      <c r="J530" s="559"/>
    </row>
    <row r="531" spans="10:10" x14ac:dyDescent="0.25">
      <c r="J531" s="559"/>
    </row>
    <row r="532" spans="10:10" x14ac:dyDescent="0.25">
      <c r="J532" s="559"/>
    </row>
    <row r="533" spans="10:10" x14ac:dyDescent="0.25">
      <c r="J533" s="559"/>
    </row>
    <row r="534" spans="10:10" x14ac:dyDescent="0.25">
      <c r="J534" s="559"/>
    </row>
    <row r="535" spans="10:10" x14ac:dyDescent="0.25">
      <c r="J535" s="559"/>
    </row>
    <row r="536" spans="10:10" x14ac:dyDescent="0.25">
      <c r="J536" s="559"/>
    </row>
    <row r="537" spans="10:10" x14ac:dyDescent="0.25">
      <c r="J537" s="559"/>
    </row>
    <row r="538" spans="10:10" x14ac:dyDescent="0.25">
      <c r="J538" s="559"/>
    </row>
    <row r="539" spans="10:10" x14ac:dyDescent="0.25">
      <c r="J539" s="559"/>
    </row>
    <row r="540" spans="10:10" x14ac:dyDescent="0.25">
      <c r="J540" s="559"/>
    </row>
    <row r="541" spans="10:10" x14ac:dyDescent="0.25">
      <c r="J541" s="559"/>
    </row>
    <row r="542" spans="10:10" x14ac:dyDescent="0.25">
      <c r="J542" s="559"/>
    </row>
    <row r="543" spans="10:10" x14ac:dyDescent="0.25">
      <c r="J543" s="559"/>
    </row>
    <row r="544" spans="10:10" x14ac:dyDescent="0.25">
      <c r="J544" s="559"/>
    </row>
    <row r="545" spans="10:10" x14ac:dyDescent="0.25">
      <c r="J545" s="559"/>
    </row>
    <row r="546" spans="10:10" x14ac:dyDescent="0.25">
      <c r="J546" s="559"/>
    </row>
    <row r="547" spans="10:10" x14ac:dyDescent="0.25">
      <c r="J547" s="559"/>
    </row>
    <row r="548" spans="10:10" x14ac:dyDescent="0.25">
      <c r="J548" s="559"/>
    </row>
    <row r="549" spans="10:10" x14ac:dyDescent="0.25">
      <c r="J549" s="559"/>
    </row>
    <row r="550" spans="10:10" x14ac:dyDescent="0.25">
      <c r="J550" s="559"/>
    </row>
    <row r="551" spans="10:10" x14ac:dyDescent="0.25">
      <c r="J551" s="559"/>
    </row>
    <row r="552" spans="10:10" x14ac:dyDescent="0.25">
      <c r="J552" s="559"/>
    </row>
    <row r="553" spans="10:10" x14ac:dyDescent="0.25">
      <c r="J553" s="559"/>
    </row>
    <row r="554" spans="10:10" x14ac:dyDescent="0.25">
      <c r="J554" s="559"/>
    </row>
    <row r="555" spans="10:10" x14ac:dyDescent="0.25">
      <c r="J555" s="559"/>
    </row>
    <row r="556" spans="10:10" x14ac:dyDescent="0.25">
      <c r="J556" s="559"/>
    </row>
    <row r="557" spans="10:10" x14ac:dyDescent="0.25">
      <c r="J557" s="559"/>
    </row>
    <row r="558" spans="10:10" x14ac:dyDescent="0.25">
      <c r="J558" s="559"/>
    </row>
    <row r="559" spans="10:10" x14ac:dyDescent="0.25">
      <c r="J559" s="559"/>
    </row>
    <row r="560" spans="10:10" x14ac:dyDescent="0.25">
      <c r="J560" s="559"/>
    </row>
    <row r="561" spans="10:10" x14ac:dyDescent="0.25">
      <c r="J561" s="559"/>
    </row>
    <row r="562" spans="10:10" x14ac:dyDescent="0.25">
      <c r="J562" s="559"/>
    </row>
    <row r="563" spans="10:10" x14ac:dyDescent="0.25">
      <c r="J563" s="559"/>
    </row>
    <row r="564" spans="10:10" x14ac:dyDescent="0.25">
      <c r="J564" s="559"/>
    </row>
    <row r="565" spans="10:10" x14ac:dyDescent="0.25">
      <c r="J565" s="559"/>
    </row>
    <row r="566" spans="10:10" x14ac:dyDescent="0.25">
      <c r="J566" s="559"/>
    </row>
    <row r="567" spans="10:10" x14ac:dyDescent="0.25">
      <c r="J567" s="559"/>
    </row>
    <row r="568" spans="10:10" x14ac:dyDescent="0.25">
      <c r="J568" s="559"/>
    </row>
    <row r="569" spans="10:10" x14ac:dyDescent="0.25">
      <c r="J569" s="559"/>
    </row>
    <row r="570" spans="10:10" x14ac:dyDescent="0.25">
      <c r="J570" s="559"/>
    </row>
    <row r="571" spans="10:10" x14ac:dyDescent="0.25">
      <c r="J571" s="559"/>
    </row>
    <row r="572" spans="10:10" x14ac:dyDescent="0.25">
      <c r="J572" s="559"/>
    </row>
    <row r="573" spans="10:10" x14ac:dyDescent="0.25">
      <c r="J573" s="559"/>
    </row>
    <row r="574" spans="10:10" x14ac:dyDescent="0.25">
      <c r="J574" s="559"/>
    </row>
    <row r="575" spans="10:10" x14ac:dyDescent="0.25">
      <c r="J575" s="559"/>
    </row>
    <row r="576" spans="10:10" x14ac:dyDescent="0.25">
      <c r="J576" s="559"/>
    </row>
    <row r="577" spans="10:10" x14ac:dyDescent="0.25">
      <c r="J577" s="559"/>
    </row>
    <row r="578" spans="10:10" x14ac:dyDescent="0.25">
      <c r="J578" s="559"/>
    </row>
    <row r="579" spans="10:10" x14ac:dyDescent="0.25">
      <c r="J579" s="559"/>
    </row>
    <row r="580" spans="10:10" x14ac:dyDescent="0.25">
      <c r="J580" s="559"/>
    </row>
    <row r="581" spans="10:10" x14ac:dyDescent="0.25">
      <c r="J581" s="559"/>
    </row>
    <row r="582" spans="10:10" x14ac:dyDescent="0.25">
      <c r="J582" s="559"/>
    </row>
    <row r="583" spans="10:10" x14ac:dyDescent="0.25">
      <c r="J583" s="559"/>
    </row>
    <row r="584" spans="10:10" x14ac:dyDescent="0.25">
      <c r="J584" s="559"/>
    </row>
    <row r="585" spans="10:10" x14ac:dyDescent="0.25">
      <c r="J585" s="559"/>
    </row>
    <row r="586" spans="10:10" x14ac:dyDescent="0.25">
      <c r="J586" s="559"/>
    </row>
    <row r="587" spans="10:10" x14ac:dyDescent="0.25">
      <c r="J587" s="559"/>
    </row>
    <row r="588" spans="10:10" x14ac:dyDescent="0.25">
      <c r="J588" s="559"/>
    </row>
    <row r="589" spans="10:10" x14ac:dyDescent="0.25">
      <c r="J589" s="559"/>
    </row>
    <row r="590" spans="10:10" x14ac:dyDescent="0.25">
      <c r="J590" s="559"/>
    </row>
    <row r="591" spans="10:10" x14ac:dyDescent="0.25">
      <c r="J591" s="559"/>
    </row>
    <row r="592" spans="10:10" x14ac:dyDescent="0.25">
      <c r="J592" s="559"/>
    </row>
    <row r="593" spans="10:10" x14ac:dyDescent="0.25">
      <c r="J593" s="559"/>
    </row>
    <row r="594" spans="10:10" x14ac:dyDescent="0.25">
      <c r="J594" s="559"/>
    </row>
    <row r="595" spans="10:10" x14ac:dyDescent="0.25">
      <c r="J595" s="559"/>
    </row>
    <row r="596" spans="10:10" x14ac:dyDescent="0.25">
      <c r="J596" s="559"/>
    </row>
    <row r="597" spans="10:10" x14ac:dyDescent="0.25">
      <c r="J597" s="559"/>
    </row>
    <row r="598" spans="10:10" x14ac:dyDescent="0.25">
      <c r="J598" s="559"/>
    </row>
    <row r="599" spans="10:10" x14ac:dyDescent="0.25">
      <c r="J599" s="559"/>
    </row>
    <row r="600" spans="10:10" x14ac:dyDescent="0.25">
      <c r="J600" s="559"/>
    </row>
    <row r="601" spans="10:10" x14ac:dyDescent="0.25">
      <c r="J601" s="559"/>
    </row>
    <row r="602" spans="10:10" x14ac:dyDescent="0.25">
      <c r="J602" s="559"/>
    </row>
    <row r="603" spans="10:10" x14ac:dyDescent="0.25">
      <c r="J603" s="559"/>
    </row>
    <row r="604" spans="10:10" x14ac:dyDescent="0.25">
      <c r="J604" s="559"/>
    </row>
    <row r="605" spans="10:10" x14ac:dyDescent="0.25">
      <c r="J605" s="559"/>
    </row>
    <row r="606" spans="10:10" x14ac:dyDescent="0.25">
      <c r="J606" s="559"/>
    </row>
    <row r="607" spans="10:10" x14ac:dyDescent="0.25">
      <c r="J607" s="559"/>
    </row>
    <row r="608" spans="10:10" x14ac:dyDescent="0.25">
      <c r="J608" s="559"/>
    </row>
    <row r="609" spans="10:10" x14ac:dyDescent="0.25">
      <c r="J609" s="559"/>
    </row>
    <row r="610" spans="10:10" x14ac:dyDescent="0.25">
      <c r="J610" s="559"/>
    </row>
    <row r="611" spans="10:10" x14ac:dyDescent="0.25">
      <c r="J611" s="559"/>
    </row>
    <row r="612" spans="10:10" x14ac:dyDescent="0.25">
      <c r="J612" s="559"/>
    </row>
    <row r="613" spans="10:10" x14ac:dyDescent="0.25">
      <c r="J613" s="559"/>
    </row>
    <row r="614" spans="10:10" x14ac:dyDescent="0.25">
      <c r="J614" s="559"/>
    </row>
    <row r="615" spans="10:10" x14ac:dyDescent="0.25">
      <c r="J615" s="559"/>
    </row>
    <row r="616" spans="10:10" x14ac:dyDescent="0.25">
      <c r="J616" s="559"/>
    </row>
    <row r="617" spans="10:10" x14ac:dyDescent="0.25">
      <c r="J617" s="559"/>
    </row>
    <row r="618" spans="10:10" x14ac:dyDescent="0.25">
      <c r="J618" s="559"/>
    </row>
    <row r="619" spans="10:10" x14ac:dyDescent="0.25">
      <c r="J619" s="559"/>
    </row>
    <row r="620" spans="10:10" x14ac:dyDescent="0.25">
      <c r="J620" s="559"/>
    </row>
    <row r="621" spans="10:10" x14ac:dyDescent="0.25">
      <c r="J621" s="559"/>
    </row>
    <row r="622" spans="10:10" x14ac:dyDescent="0.25">
      <c r="J622" s="559"/>
    </row>
    <row r="623" spans="10:10" x14ac:dyDescent="0.25">
      <c r="J623" s="559"/>
    </row>
    <row r="624" spans="10:10" x14ac:dyDescent="0.25">
      <c r="J624" s="559"/>
    </row>
    <row r="625" spans="10:10" x14ac:dyDescent="0.25">
      <c r="J625" s="559"/>
    </row>
    <row r="626" spans="10:10" x14ac:dyDescent="0.25">
      <c r="J626" s="559"/>
    </row>
    <row r="627" spans="10:10" x14ac:dyDescent="0.25">
      <c r="J627" s="559"/>
    </row>
    <row r="628" spans="10:10" x14ac:dyDescent="0.25">
      <c r="J628" s="559"/>
    </row>
    <row r="629" spans="10:10" x14ac:dyDescent="0.25">
      <c r="J629" s="559"/>
    </row>
    <row r="630" spans="10:10" x14ac:dyDescent="0.25">
      <c r="J630" s="559"/>
    </row>
    <row r="631" spans="10:10" x14ac:dyDescent="0.25">
      <c r="J631" s="559"/>
    </row>
    <row r="632" spans="10:10" x14ac:dyDescent="0.25">
      <c r="J632" s="559"/>
    </row>
    <row r="633" spans="10:10" x14ac:dyDescent="0.25">
      <c r="J633" s="559"/>
    </row>
    <row r="634" spans="10:10" x14ac:dyDescent="0.25">
      <c r="J634" s="559"/>
    </row>
    <row r="635" spans="10:10" x14ac:dyDescent="0.25">
      <c r="J635" s="559"/>
    </row>
    <row r="636" spans="10:10" x14ac:dyDescent="0.25">
      <c r="J636" s="559"/>
    </row>
    <row r="637" spans="10:10" x14ac:dyDescent="0.25">
      <c r="J637" s="559"/>
    </row>
    <row r="638" spans="10:10" x14ac:dyDescent="0.25">
      <c r="J638" s="559"/>
    </row>
    <row r="639" spans="10:10" x14ac:dyDescent="0.25">
      <c r="J639" s="559"/>
    </row>
    <row r="640" spans="10:10" x14ac:dyDescent="0.25">
      <c r="J640" s="559"/>
    </row>
    <row r="641" spans="10:10" x14ac:dyDescent="0.25">
      <c r="J641" s="559"/>
    </row>
    <row r="642" spans="10:10" x14ac:dyDescent="0.25">
      <c r="J642" s="559"/>
    </row>
    <row r="643" spans="10:10" x14ac:dyDescent="0.25">
      <c r="J643" s="559"/>
    </row>
    <row r="644" spans="10:10" x14ac:dyDescent="0.25">
      <c r="J644" s="559"/>
    </row>
    <row r="645" spans="10:10" x14ac:dyDescent="0.25">
      <c r="J645" s="559"/>
    </row>
    <row r="646" spans="10:10" x14ac:dyDescent="0.25">
      <c r="J646" s="559"/>
    </row>
    <row r="647" spans="10:10" x14ac:dyDescent="0.25">
      <c r="J647" s="559"/>
    </row>
    <row r="648" spans="10:10" x14ac:dyDescent="0.25">
      <c r="J648" s="559"/>
    </row>
    <row r="649" spans="10:10" x14ac:dyDescent="0.25">
      <c r="J649" s="559"/>
    </row>
    <row r="650" spans="10:10" x14ac:dyDescent="0.25">
      <c r="J650" s="559"/>
    </row>
    <row r="651" spans="10:10" x14ac:dyDescent="0.25">
      <c r="J651" s="559"/>
    </row>
    <row r="652" spans="10:10" x14ac:dyDescent="0.25">
      <c r="J652" s="559"/>
    </row>
    <row r="653" spans="10:10" x14ac:dyDescent="0.25">
      <c r="J653" s="559"/>
    </row>
    <row r="654" spans="10:10" x14ac:dyDescent="0.25">
      <c r="J654" s="559"/>
    </row>
    <row r="655" spans="10:10" x14ac:dyDescent="0.25">
      <c r="J655" s="559"/>
    </row>
    <row r="656" spans="10:10" x14ac:dyDescent="0.25">
      <c r="J656" s="559"/>
    </row>
    <row r="657" spans="10:10" x14ac:dyDescent="0.25">
      <c r="J657" s="559"/>
    </row>
    <row r="658" spans="10:10" x14ac:dyDescent="0.25">
      <c r="J658" s="559"/>
    </row>
    <row r="659" spans="10:10" x14ac:dyDescent="0.25">
      <c r="J659" s="559"/>
    </row>
    <row r="660" spans="10:10" x14ac:dyDescent="0.25">
      <c r="J660" s="559"/>
    </row>
    <row r="661" spans="10:10" x14ac:dyDescent="0.25">
      <c r="J661" s="559"/>
    </row>
    <row r="662" spans="10:10" x14ac:dyDescent="0.25">
      <c r="J662" s="559"/>
    </row>
    <row r="663" spans="10:10" x14ac:dyDescent="0.25">
      <c r="J663" s="559"/>
    </row>
    <row r="664" spans="10:10" x14ac:dyDescent="0.25">
      <c r="J664" s="559"/>
    </row>
    <row r="665" spans="10:10" x14ac:dyDescent="0.25">
      <c r="J665" s="559"/>
    </row>
    <row r="666" spans="10:10" x14ac:dyDescent="0.25">
      <c r="J666" s="559"/>
    </row>
    <row r="667" spans="10:10" x14ac:dyDescent="0.25">
      <c r="J667" s="559"/>
    </row>
    <row r="668" spans="10:10" x14ac:dyDescent="0.25">
      <c r="J668" s="559"/>
    </row>
    <row r="669" spans="10:10" x14ac:dyDescent="0.25">
      <c r="J669" s="559"/>
    </row>
    <row r="670" spans="10:10" x14ac:dyDescent="0.25">
      <c r="J670" s="559"/>
    </row>
    <row r="671" spans="10:10" x14ac:dyDescent="0.25">
      <c r="J671" s="559"/>
    </row>
    <row r="672" spans="10:10" x14ac:dyDescent="0.25">
      <c r="J672" s="559"/>
    </row>
    <row r="673" spans="10:10" x14ac:dyDescent="0.25">
      <c r="J673" s="559"/>
    </row>
    <row r="674" spans="10:10" x14ac:dyDescent="0.25">
      <c r="J674" s="559"/>
    </row>
    <row r="675" spans="10:10" x14ac:dyDescent="0.25">
      <c r="J675" s="559"/>
    </row>
    <row r="676" spans="10:10" x14ac:dyDescent="0.25">
      <c r="J676" s="559"/>
    </row>
    <row r="677" spans="10:10" x14ac:dyDescent="0.25">
      <c r="J677" s="559"/>
    </row>
    <row r="678" spans="10:10" x14ac:dyDescent="0.25">
      <c r="J678" s="559"/>
    </row>
    <row r="679" spans="10:10" x14ac:dyDescent="0.25">
      <c r="J679" s="559"/>
    </row>
    <row r="680" spans="10:10" x14ac:dyDescent="0.25">
      <c r="J680" s="559"/>
    </row>
    <row r="681" spans="10:10" x14ac:dyDescent="0.25">
      <c r="J681" s="559"/>
    </row>
    <row r="682" spans="10:10" x14ac:dyDescent="0.25">
      <c r="J682" s="559"/>
    </row>
    <row r="683" spans="10:10" x14ac:dyDescent="0.25">
      <c r="J683" s="559"/>
    </row>
    <row r="684" spans="10:10" x14ac:dyDescent="0.25">
      <c r="J684" s="559"/>
    </row>
    <row r="685" spans="10:10" x14ac:dyDescent="0.25">
      <c r="J685" s="559"/>
    </row>
    <row r="686" spans="10:10" x14ac:dyDescent="0.25">
      <c r="J686" s="559"/>
    </row>
    <row r="687" spans="10:10" x14ac:dyDescent="0.25">
      <c r="J687" s="559"/>
    </row>
    <row r="688" spans="10:10" x14ac:dyDescent="0.25">
      <c r="J688" s="559"/>
    </row>
    <row r="689" spans="10:10" x14ac:dyDescent="0.25">
      <c r="J689" s="559"/>
    </row>
    <row r="690" spans="10:10" x14ac:dyDescent="0.25">
      <c r="J690" s="559"/>
    </row>
    <row r="691" spans="10:10" x14ac:dyDescent="0.25">
      <c r="J691" s="559"/>
    </row>
    <row r="692" spans="10:10" x14ac:dyDescent="0.25">
      <c r="J692" s="559"/>
    </row>
    <row r="693" spans="10:10" x14ac:dyDescent="0.25">
      <c r="J693" s="559"/>
    </row>
    <row r="694" spans="10:10" x14ac:dyDescent="0.25">
      <c r="J694" s="559"/>
    </row>
    <row r="695" spans="10:10" x14ac:dyDescent="0.25">
      <c r="J695" s="559"/>
    </row>
    <row r="696" spans="10:10" x14ac:dyDescent="0.25">
      <c r="J696" s="559"/>
    </row>
    <row r="697" spans="10:10" x14ac:dyDescent="0.25">
      <c r="J697" s="559"/>
    </row>
    <row r="698" spans="10:10" x14ac:dyDescent="0.25">
      <c r="J698" s="559"/>
    </row>
    <row r="699" spans="10:10" x14ac:dyDescent="0.25">
      <c r="J699" s="559"/>
    </row>
    <row r="700" spans="10:10" x14ac:dyDescent="0.25">
      <c r="J700" s="559"/>
    </row>
    <row r="701" spans="10:10" x14ac:dyDescent="0.25">
      <c r="J701" s="559"/>
    </row>
    <row r="702" spans="10:10" x14ac:dyDescent="0.25">
      <c r="J702" s="559"/>
    </row>
    <row r="703" spans="10:10" x14ac:dyDescent="0.25">
      <c r="J703" s="559"/>
    </row>
    <row r="704" spans="10:10" x14ac:dyDescent="0.25">
      <c r="J704" s="559"/>
    </row>
    <row r="705" spans="10:10" x14ac:dyDescent="0.25">
      <c r="J705" s="559"/>
    </row>
    <row r="706" spans="10:10" x14ac:dyDescent="0.25">
      <c r="J706" s="559"/>
    </row>
    <row r="707" spans="10:10" x14ac:dyDescent="0.25">
      <c r="J707" s="559"/>
    </row>
    <row r="708" spans="10:10" x14ac:dyDescent="0.25">
      <c r="J708" s="559"/>
    </row>
    <row r="709" spans="10:10" x14ac:dyDescent="0.25">
      <c r="J709" s="559"/>
    </row>
    <row r="710" spans="10:10" x14ac:dyDescent="0.25">
      <c r="J710" s="559"/>
    </row>
    <row r="711" spans="10:10" x14ac:dyDescent="0.25">
      <c r="J711" s="559"/>
    </row>
    <row r="712" spans="10:10" x14ac:dyDescent="0.25">
      <c r="J712" s="559"/>
    </row>
    <row r="713" spans="10:10" x14ac:dyDescent="0.25">
      <c r="J713" s="559"/>
    </row>
    <row r="714" spans="10:10" x14ac:dyDescent="0.25">
      <c r="J714" s="559"/>
    </row>
    <row r="715" spans="10:10" x14ac:dyDescent="0.25">
      <c r="J715" s="559"/>
    </row>
    <row r="716" spans="10:10" x14ac:dyDescent="0.25">
      <c r="J716" s="559"/>
    </row>
    <row r="717" spans="10:10" x14ac:dyDescent="0.25">
      <c r="J717" s="559"/>
    </row>
    <row r="718" spans="10:10" x14ac:dyDescent="0.25">
      <c r="J718" s="559"/>
    </row>
    <row r="719" spans="10:10" x14ac:dyDescent="0.25">
      <c r="J719" s="559"/>
    </row>
    <row r="720" spans="10:10" x14ac:dyDescent="0.25">
      <c r="J720" s="559"/>
    </row>
    <row r="721" spans="10:10" x14ac:dyDescent="0.25">
      <c r="J721" s="559"/>
    </row>
    <row r="722" spans="10:10" x14ac:dyDescent="0.25">
      <c r="J722" s="559"/>
    </row>
    <row r="723" spans="10:10" x14ac:dyDescent="0.25">
      <c r="J723" s="559"/>
    </row>
    <row r="724" spans="10:10" x14ac:dyDescent="0.25">
      <c r="J724" s="559"/>
    </row>
    <row r="725" spans="10:10" x14ac:dyDescent="0.25">
      <c r="J725" s="559"/>
    </row>
    <row r="726" spans="10:10" x14ac:dyDescent="0.25">
      <c r="J726" s="559"/>
    </row>
    <row r="727" spans="10:10" x14ac:dyDescent="0.25">
      <c r="J727" s="559"/>
    </row>
    <row r="728" spans="10:10" x14ac:dyDescent="0.25">
      <c r="J728" s="559"/>
    </row>
    <row r="729" spans="10:10" x14ac:dyDescent="0.25">
      <c r="J729" s="559"/>
    </row>
    <row r="730" spans="10:10" x14ac:dyDescent="0.25">
      <c r="J730" s="559"/>
    </row>
    <row r="731" spans="10:10" x14ac:dyDescent="0.25">
      <c r="J731" s="559"/>
    </row>
    <row r="732" spans="10:10" x14ac:dyDescent="0.25">
      <c r="J732" s="559"/>
    </row>
    <row r="733" spans="10:10" x14ac:dyDescent="0.25">
      <c r="J733" s="559"/>
    </row>
    <row r="734" spans="10:10" x14ac:dyDescent="0.25">
      <c r="J734" s="559"/>
    </row>
    <row r="735" spans="10:10" x14ac:dyDescent="0.25">
      <c r="J735" s="559"/>
    </row>
    <row r="736" spans="10:10" x14ac:dyDescent="0.25">
      <c r="J736" s="559"/>
    </row>
    <row r="737" spans="10:10" x14ac:dyDescent="0.25">
      <c r="J737" s="559"/>
    </row>
    <row r="738" spans="10:10" x14ac:dyDescent="0.25">
      <c r="J738" s="559"/>
    </row>
    <row r="739" spans="10:10" x14ac:dyDescent="0.25">
      <c r="J739" s="559"/>
    </row>
    <row r="740" spans="10:10" x14ac:dyDescent="0.25">
      <c r="J740" s="559"/>
    </row>
    <row r="741" spans="10:10" x14ac:dyDescent="0.25">
      <c r="J741" s="559"/>
    </row>
    <row r="742" spans="10:10" x14ac:dyDescent="0.25">
      <c r="J742" s="559"/>
    </row>
    <row r="743" spans="10:10" x14ac:dyDescent="0.25">
      <c r="J743" s="559"/>
    </row>
    <row r="744" spans="10:10" x14ac:dyDescent="0.25">
      <c r="J744" s="559"/>
    </row>
    <row r="745" spans="10:10" x14ac:dyDescent="0.25">
      <c r="J745" s="559"/>
    </row>
    <row r="746" spans="10:10" x14ac:dyDescent="0.25">
      <c r="J746" s="559"/>
    </row>
    <row r="747" spans="10:10" x14ac:dyDescent="0.25">
      <c r="J747" s="559"/>
    </row>
    <row r="748" spans="10:10" x14ac:dyDescent="0.25">
      <c r="J748" s="559"/>
    </row>
    <row r="749" spans="10:10" x14ac:dyDescent="0.25">
      <c r="J749" s="559"/>
    </row>
    <row r="750" spans="10:10" x14ac:dyDescent="0.25">
      <c r="J750" s="559"/>
    </row>
    <row r="751" spans="10:10" x14ac:dyDescent="0.25">
      <c r="J751" s="559"/>
    </row>
    <row r="752" spans="10:10" x14ac:dyDescent="0.25">
      <c r="J752" s="559"/>
    </row>
    <row r="753" spans="10:10" x14ac:dyDescent="0.25">
      <c r="J753" s="559"/>
    </row>
    <row r="754" spans="10:10" x14ac:dyDescent="0.25">
      <c r="J754" s="559"/>
    </row>
    <row r="755" spans="10:10" x14ac:dyDescent="0.25">
      <c r="J755" s="559"/>
    </row>
    <row r="756" spans="10:10" x14ac:dyDescent="0.25">
      <c r="J756" s="559"/>
    </row>
    <row r="757" spans="10:10" x14ac:dyDescent="0.25">
      <c r="J757" s="559"/>
    </row>
    <row r="758" spans="10:10" x14ac:dyDescent="0.25">
      <c r="J758" s="559"/>
    </row>
    <row r="759" spans="10:10" x14ac:dyDescent="0.25">
      <c r="J759" s="559"/>
    </row>
    <row r="760" spans="10:10" x14ac:dyDescent="0.25">
      <c r="J760" s="559"/>
    </row>
    <row r="761" spans="10:10" x14ac:dyDescent="0.25">
      <c r="J761" s="559"/>
    </row>
    <row r="762" spans="10:10" x14ac:dyDescent="0.25">
      <c r="J762" s="559"/>
    </row>
    <row r="763" spans="10:10" x14ac:dyDescent="0.25">
      <c r="J763" s="559"/>
    </row>
    <row r="764" spans="10:10" x14ac:dyDescent="0.25">
      <c r="J764" s="559"/>
    </row>
    <row r="765" spans="10:10" x14ac:dyDescent="0.25">
      <c r="J765" s="559"/>
    </row>
    <row r="766" spans="10:10" x14ac:dyDescent="0.25">
      <c r="J766" s="559"/>
    </row>
    <row r="767" spans="10:10" x14ac:dyDescent="0.25">
      <c r="J767" s="559"/>
    </row>
    <row r="768" spans="10:10" x14ac:dyDescent="0.25">
      <c r="J768" s="559"/>
    </row>
    <row r="769" spans="10:10" x14ac:dyDescent="0.25">
      <c r="J769" s="559"/>
    </row>
    <row r="770" spans="10:10" x14ac:dyDescent="0.25">
      <c r="J770" s="559"/>
    </row>
    <row r="771" spans="10:10" x14ac:dyDescent="0.25">
      <c r="J771" s="559"/>
    </row>
    <row r="772" spans="10:10" x14ac:dyDescent="0.25">
      <c r="J772" s="559"/>
    </row>
    <row r="773" spans="10:10" x14ac:dyDescent="0.25">
      <c r="J773" s="559"/>
    </row>
    <row r="774" spans="10:10" x14ac:dyDescent="0.25">
      <c r="J774" s="559"/>
    </row>
    <row r="775" spans="10:10" x14ac:dyDescent="0.25">
      <c r="J775" s="559"/>
    </row>
    <row r="776" spans="10:10" x14ac:dyDescent="0.25">
      <c r="J776" s="559"/>
    </row>
    <row r="777" spans="10:10" x14ac:dyDescent="0.25">
      <c r="J777" s="559"/>
    </row>
    <row r="778" spans="10:10" x14ac:dyDescent="0.25">
      <c r="J778" s="559"/>
    </row>
    <row r="779" spans="10:10" x14ac:dyDescent="0.25">
      <c r="J779" s="559"/>
    </row>
    <row r="780" spans="10:10" x14ac:dyDescent="0.25">
      <c r="J780" s="559"/>
    </row>
    <row r="781" spans="10:10" x14ac:dyDescent="0.25">
      <c r="J781" s="559"/>
    </row>
    <row r="782" spans="10:10" x14ac:dyDescent="0.25">
      <c r="J782" s="559"/>
    </row>
    <row r="783" spans="10:10" x14ac:dyDescent="0.25">
      <c r="J783" s="559"/>
    </row>
    <row r="784" spans="10:10" x14ac:dyDescent="0.25">
      <c r="J784" s="559"/>
    </row>
    <row r="785" spans="10:10" x14ac:dyDescent="0.25">
      <c r="J785" s="559"/>
    </row>
    <row r="786" spans="10:10" x14ac:dyDescent="0.25">
      <c r="J786" s="559"/>
    </row>
    <row r="787" spans="10:10" x14ac:dyDescent="0.25">
      <c r="J787" s="559"/>
    </row>
    <row r="788" spans="10:10" x14ac:dyDescent="0.25">
      <c r="J788" s="559"/>
    </row>
    <row r="789" spans="10:10" x14ac:dyDescent="0.25">
      <c r="J789" s="559"/>
    </row>
    <row r="790" spans="10:10" x14ac:dyDescent="0.25">
      <c r="J790" s="559"/>
    </row>
    <row r="791" spans="10:10" x14ac:dyDescent="0.25">
      <c r="J791" s="559"/>
    </row>
    <row r="792" spans="10:10" x14ac:dyDescent="0.25">
      <c r="J792" s="559"/>
    </row>
    <row r="793" spans="10:10" x14ac:dyDescent="0.25">
      <c r="J793" s="559"/>
    </row>
    <row r="794" spans="10:10" x14ac:dyDescent="0.25">
      <c r="J794" s="559"/>
    </row>
    <row r="795" spans="10:10" x14ac:dyDescent="0.25">
      <c r="J795" s="559"/>
    </row>
    <row r="796" spans="10:10" x14ac:dyDescent="0.25">
      <c r="J796" s="559"/>
    </row>
    <row r="797" spans="10:10" x14ac:dyDescent="0.25">
      <c r="J797" s="559"/>
    </row>
    <row r="798" spans="10:10" x14ac:dyDescent="0.25">
      <c r="J798" s="559"/>
    </row>
    <row r="799" spans="10:10" x14ac:dyDescent="0.25">
      <c r="J799" s="559"/>
    </row>
    <row r="800" spans="10:10" x14ac:dyDescent="0.25">
      <c r="J800" s="559"/>
    </row>
    <row r="801" spans="10:10" x14ac:dyDescent="0.25">
      <c r="J801" s="559"/>
    </row>
    <row r="802" spans="10:10" x14ac:dyDescent="0.25">
      <c r="J802" s="559"/>
    </row>
    <row r="803" spans="10:10" x14ac:dyDescent="0.25">
      <c r="J803" s="559"/>
    </row>
  </sheetData>
  <mergeCells count="223">
    <mergeCell ref="A211:C211"/>
    <mergeCell ref="A275:C275"/>
    <mergeCell ref="A290:C290"/>
    <mergeCell ref="B313:C313"/>
    <mergeCell ref="B314:C314"/>
    <mergeCell ref="A316:C316"/>
    <mergeCell ref="A317:C317"/>
    <mergeCell ref="A278:C278"/>
    <mergeCell ref="A249:C249"/>
    <mergeCell ref="A223:C223"/>
    <mergeCell ref="A224:C224"/>
    <mergeCell ref="A241:C241"/>
    <mergeCell ref="A240:C240"/>
    <mergeCell ref="A220:C220"/>
    <mergeCell ref="A221:C221"/>
    <mergeCell ref="A222:C222"/>
    <mergeCell ref="A255:C255"/>
    <mergeCell ref="A253:C253"/>
    <mergeCell ref="A254:C254"/>
    <mergeCell ref="A262:C262"/>
    <mergeCell ref="A257:C257"/>
    <mergeCell ref="A258:C258"/>
    <mergeCell ref="A259:C259"/>
    <mergeCell ref="A260:C260"/>
    <mergeCell ref="A387:C387"/>
    <mergeCell ref="A296:C296"/>
    <mergeCell ref="A328:C328"/>
    <mergeCell ref="A329:C329"/>
    <mergeCell ref="A331:C331"/>
    <mergeCell ref="A332:C332"/>
    <mergeCell ref="A333:C333"/>
    <mergeCell ref="A336:C336"/>
    <mergeCell ref="A242:C242"/>
    <mergeCell ref="A297:C297"/>
    <mergeCell ref="A303:C303"/>
    <mergeCell ref="A302:C302"/>
    <mergeCell ref="A320:C320"/>
    <mergeCell ref="B309:C309"/>
    <mergeCell ref="B310:C310"/>
    <mergeCell ref="A277:C277"/>
    <mergeCell ref="A294:C294"/>
    <mergeCell ref="A276:C276"/>
    <mergeCell ref="B272:C272"/>
    <mergeCell ref="B271:C271"/>
    <mergeCell ref="B311:C311"/>
    <mergeCell ref="B312:C312"/>
    <mergeCell ref="A281:C281"/>
    <mergeCell ref="A282:C282"/>
    <mergeCell ref="A110:C110"/>
    <mergeCell ref="A94:C94"/>
    <mergeCell ref="A95:C95"/>
    <mergeCell ref="A49:C49"/>
    <mergeCell ref="A167:C167"/>
    <mergeCell ref="A164:C164"/>
    <mergeCell ref="A163:C163"/>
    <mergeCell ref="A391:C391"/>
    <mergeCell ref="A394:C394"/>
    <mergeCell ref="A370:C370"/>
    <mergeCell ref="A341:C341"/>
    <mergeCell ref="A340:C340"/>
    <mergeCell ref="A324:C324"/>
    <mergeCell ref="A366:C366"/>
    <mergeCell ref="A368:C368"/>
    <mergeCell ref="A335:C335"/>
    <mergeCell ref="A299:C299"/>
    <mergeCell ref="A300:C300"/>
    <mergeCell ref="A301:C301"/>
    <mergeCell ref="A351:C351"/>
    <mergeCell ref="A352:C352"/>
    <mergeCell ref="A347:C347"/>
    <mergeCell ref="A350:C350"/>
    <mergeCell ref="A229:C229"/>
    <mergeCell ref="A204:C204"/>
    <mergeCell ref="A190:C190"/>
    <mergeCell ref="A155:C155"/>
    <mergeCell ref="A169:C169"/>
    <mergeCell ref="A8:C8"/>
    <mergeCell ref="A111:C111"/>
    <mergeCell ref="A115:C115"/>
    <mergeCell ref="A117:C117"/>
    <mergeCell ref="A119:C119"/>
    <mergeCell ref="A120:C120"/>
    <mergeCell ref="A123:C123"/>
    <mergeCell ref="A124:C124"/>
    <mergeCell ref="A57:C57"/>
    <mergeCell ref="A61:C61"/>
    <mergeCell ref="A58:C58"/>
    <mergeCell ref="A59:C59"/>
    <mergeCell ref="A60:C60"/>
    <mergeCell ref="A90:C90"/>
    <mergeCell ref="A91:C91"/>
    <mergeCell ref="A11:C11"/>
    <mergeCell ref="A12:C12"/>
    <mergeCell ref="A9:C9"/>
    <mergeCell ref="A10:C10"/>
    <mergeCell ref="A86:C86"/>
    <mergeCell ref="A485:C485"/>
    <mergeCell ref="A486:C486"/>
    <mergeCell ref="A480:C480"/>
    <mergeCell ref="A481:C481"/>
    <mergeCell ref="A482:C482"/>
    <mergeCell ref="A484:C484"/>
    <mergeCell ref="A353:C353"/>
    <mergeCell ref="A354:C354"/>
    <mergeCell ref="A355:C355"/>
    <mergeCell ref="A356:C356"/>
    <mergeCell ref="A357:C357"/>
    <mergeCell ref="A450:C450"/>
    <mergeCell ref="A470:C470"/>
    <mergeCell ref="A426:C426"/>
    <mergeCell ref="A428:C428"/>
    <mergeCell ref="A430:C430"/>
    <mergeCell ref="A431:C431"/>
    <mergeCell ref="A483:C483"/>
    <mergeCell ref="A434:C434"/>
    <mergeCell ref="A402:C402"/>
    <mergeCell ref="A443:C443"/>
    <mergeCell ref="A377:C377"/>
    <mergeCell ref="A422:C422"/>
    <mergeCell ref="A358:C358"/>
    <mergeCell ref="A395:C395"/>
    <mergeCell ref="A396:C396"/>
    <mergeCell ref="A411:C411"/>
    <mergeCell ref="A414:C414"/>
    <mergeCell ref="A410:C410"/>
    <mergeCell ref="A408:C408"/>
    <mergeCell ref="A406:C406"/>
    <mergeCell ref="A390:C390"/>
    <mergeCell ref="A304:C304"/>
    <mergeCell ref="B306:C306"/>
    <mergeCell ref="B307:C307"/>
    <mergeCell ref="A344:C344"/>
    <mergeCell ref="A321:C321"/>
    <mergeCell ref="A376:C376"/>
    <mergeCell ref="A374:C374"/>
    <mergeCell ref="A318:C318"/>
    <mergeCell ref="B308:C308"/>
    <mergeCell ref="A388:C388"/>
    <mergeCell ref="A371:C371"/>
    <mergeCell ref="A383:C383"/>
    <mergeCell ref="A348:C348"/>
    <mergeCell ref="A343:C343"/>
    <mergeCell ref="A346:C346"/>
    <mergeCell ref="A319:C319"/>
    <mergeCell ref="A46:C46"/>
    <mergeCell ref="A48:C48"/>
    <mergeCell ref="A101:C101"/>
    <mergeCell ref="A103:C103"/>
    <mergeCell ref="A55:C55"/>
    <mergeCell ref="A295:C295"/>
    <mergeCell ref="B380:C380"/>
    <mergeCell ref="B381:C381"/>
    <mergeCell ref="A362:C362"/>
    <mergeCell ref="A287:C287"/>
    <mergeCell ref="A196:C196"/>
    <mergeCell ref="A182:C182"/>
    <mergeCell ref="A181:C181"/>
    <mergeCell ref="A177:C177"/>
    <mergeCell ref="A175:C175"/>
    <mergeCell ref="A132:C132"/>
    <mergeCell ref="A126:C126"/>
    <mergeCell ref="A130:C130"/>
    <mergeCell ref="A125:C125"/>
    <mergeCell ref="A88:C88"/>
    <mergeCell ref="A97:C97"/>
    <mergeCell ref="A105:C105"/>
    <mergeCell ref="A106:C106"/>
    <mergeCell ref="A47:C47"/>
    <mergeCell ref="A134:C134"/>
    <mergeCell ref="A135:C135"/>
    <mergeCell ref="A138:C138"/>
    <mergeCell ref="A139:C139"/>
    <mergeCell ref="A186:C186"/>
    <mergeCell ref="A178:C178"/>
    <mergeCell ref="A144:C144"/>
    <mergeCell ref="A146:C146"/>
    <mergeCell ref="A148:C148"/>
    <mergeCell ref="A140:C140"/>
    <mergeCell ref="A149:C149"/>
    <mergeCell ref="A152:C152"/>
    <mergeCell ref="A154:C154"/>
    <mergeCell ref="A159:C159"/>
    <mergeCell ref="A161:C161"/>
    <mergeCell ref="A173:C173"/>
    <mergeCell ref="A168:C168"/>
    <mergeCell ref="A184:C184"/>
    <mergeCell ref="A185:C185"/>
    <mergeCell ref="A2:J2"/>
    <mergeCell ref="A4:J4"/>
    <mergeCell ref="A6:C6"/>
    <mergeCell ref="A72:C72"/>
    <mergeCell ref="A74:C74"/>
    <mergeCell ref="A68:C68"/>
    <mergeCell ref="A212:C212"/>
    <mergeCell ref="A213:C213"/>
    <mergeCell ref="A191:C191"/>
    <mergeCell ref="A192:C192"/>
    <mergeCell ref="A76:C76"/>
    <mergeCell ref="A77:C77"/>
    <mergeCell ref="A81:C81"/>
    <mergeCell ref="A80:C80"/>
    <mergeCell ref="A109:C109"/>
    <mergeCell ref="A153:C153"/>
    <mergeCell ref="A7:C7"/>
    <mergeCell ref="A82:C82"/>
    <mergeCell ref="A13:C13"/>
    <mergeCell ref="A15:C15"/>
    <mergeCell ref="A19:C19"/>
    <mergeCell ref="A20:C20"/>
    <mergeCell ref="A21:C21"/>
    <mergeCell ref="A208:C208"/>
    <mergeCell ref="A261:C261"/>
    <mergeCell ref="B264:C264"/>
    <mergeCell ref="B265:C265"/>
    <mergeCell ref="B266:C266"/>
    <mergeCell ref="A274:C274"/>
    <mergeCell ref="B268:C268"/>
    <mergeCell ref="B269:C269"/>
    <mergeCell ref="A225:C225"/>
    <mergeCell ref="A236:C236"/>
    <mergeCell ref="A246:C246"/>
    <mergeCell ref="B270:C270"/>
    <mergeCell ref="B267:C267"/>
  </mergeCells>
  <pageMargins left="0.11811023622047245" right="0" top="0.74803149606299213" bottom="0.74803149606299213" header="0.31496062992125984" footer="0.31496062992125984"/>
  <pageSetup paperSize="9" scale="2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U347"/>
  <sheetViews>
    <sheetView topLeftCell="C199" workbookViewId="0">
      <selection activeCell="I218" sqref="I218:I219"/>
    </sheetView>
  </sheetViews>
  <sheetFormatPr defaultRowHeight="15" x14ac:dyDescent="0.25"/>
  <cols>
    <col min="2" max="2" width="17.85546875" bestFit="1" customWidth="1"/>
    <col min="3" max="3" width="13.140625" bestFit="1" customWidth="1"/>
    <col min="5" max="5" width="9.140625" bestFit="1" customWidth="1"/>
    <col min="6" max="6" width="11.7109375" bestFit="1" customWidth="1"/>
    <col min="8" max="8" width="11.7109375" bestFit="1" customWidth="1"/>
    <col min="9" max="9" width="12.7109375" bestFit="1" customWidth="1"/>
  </cols>
  <sheetData>
    <row r="3" spans="2:9" x14ac:dyDescent="0.25">
      <c r="B3" s="231" t="s">
        <v>189</v>
      </c>
    </row>
    <row r="4" spans="2:9" ht="18" x14ac:dyDescent="0.25">
      <c r="B4" s="232">
        <f>B5+B52+B110+B117+B119+B126+B145+B151</f>
        <v>3848320.02</v>
      </c>
      <c r="C4" s="255">
        <f>B4/7.5345</f>
        <v>510759.84073262988</v>
      </c>
    </row>
    <row r="5" spans="2:9" x14ac:dyDescent="0.25">
      <c r="B5" s="233">
        <f>B6</f>
        <v>188656.41999999998</v>
      </c>
      <c r="C5" s="255">
        <f t="shared" ref="C5:C68" si="0">B5/7.5345</f>
        <v>25039.009887849224</v>
      </c>
      <c r="E5" s="257">
        <v>17477.919999999998</v>
      </c>
      <c r="F5" s="255">
        <f>E5/7.5345</f>
        <v>2319.7186276461607</v>
      </c>
      <c r="H5" s="233">
        <f>H6+H82+H103+H139+H180+H195+H200+H207</f>
        <v>3499153.94</v>
      </c>
      <c r="I5" s="255">
        <f>H5/7.5345</f>
        <v>464417.5379919039</v>
      </c>
    </row>
    <row r="6" spans="2:9" x14ac:dyDescent="0.25">
      <c r="B6" s="234">
        <f>B8+B44</f>
        <v>188656.41999999998</v>
      </c>
      <c r="C6" s="255">
        <f t="shared" si="0"/>
        <v>25039.009887849224</v>
      </c>
      <c r="E6" s="260">
        <v>2621.69</v>
      </c>
      <c r="F6" s="255">
        <f t="shared" ref="F6:F32" si="1">E6/7.5345</f>
        <v>347.95805959254096</v>
      </c>
      <c r="H6" s="247">
        <f>H8+H41+H47+H77</f>
        <v>60494.94</v>
      </c>
      <c r="I6" s="255">
        <f t="shared" ref="I6:I69" si="2">H6/7.5345</f>
        <v>8029.0583316742977</v>
      </c>
    </row>
    <row r="7" spans="2:9" x14ac:dyDescent="0.25">
      <c r="B7" s="235"/>
      <c r="C7" s="255">
        <f t="shared" si="0"/>
        <v>0</v>
      </c>
      <c r="E7" s="258">
        <v>2621.69</v>
      </c>
      <c r="F7" s="255">
        <f t="shared" si="1"/>
        <v>347.95805959254096</v>
      </c>
      <c r="H7" s="235"/>
      <c r="I7" s="255">
        <f t="shared" si="2"/>
        <v>0</v>
      </c>
    </row>
    <row r="8" spans="2:9" x14ac:dyDescent="0.25">
      <c r="B8" s="236">
        <f>B9+B39</f>
        <v>159332.26999999999</v>
      </c>
      <c r="C8" s="255">
        <f t="shared" si="0"/>
        <v>21147.026345477469</v>
      </c>
      <c r="E8" s="259">
        <v>2275.44</v>
      </c>
      <c r="F8" s="255">
        <f t="shared" si="1"/>
        <v>302.00278717897669</v>
      </c>
      <c r="H8" s="236">
        <f>H9+H37</f>
        <v>10650.619999999999</v>
      </c>
      <c r="I8" s="255">
        <f t="shared" si="2"/>
        <v>1413.5801977569843</v>
      </c>
    </row>
    <row r="9" spans="2:9" x14ac:dyDescent="0.25">
      <c r="B9" s="237">
        <f>B10+B14+B19+B28</f>
        <v>153609.72</v>
      </c>
      <c r="C9" s="255">
        <f t="shared" si="0"/>
        <v>20387.513438184353</v>
      </c>
      <c r="E9" s="210">
        <v>1727.84</v>
      </c>
      <c r="F9" s="255">
        <f t="shared" si="1"/>
        <v>229.32377729112747</v>
      </c>
      <c r="H9" s="244">
        <f>H10+H14+H21+H31</f>
        <v>10596.23</v>
      </c>
      <c r="I9" s="255">
        <f t="shared" si="2"/>
        <v>1406.3614042073129</v>
      </c>
    </row>
    <row r="10" spans="2:9" x14ac:dyDescent="0.25">
      <c r="B10" s="238">
        <f>B11+B12+B13</f>
        <v>4995.8</v>
      </c>
      <c r="C10" s="255">
        <f t="shared" si="0"/>
        <v>663.05660627778877</v>
      </c>
      <c r="E10" s="210">
        <v>262.5</v>
      </c>
      <c r="F10" s="255">
        <f t="shared" si="1"/>
        <v>34.839737208839338</v>
      </c>
      <c r="H10" s="239">
        <f>H11+H12+H13</f>
        <v>877.2</v>
      </c>
      <c r="I10" s="255">
        <f t="shared" si="2"/>
        <v>116.42444754130997</v>
      </c>
    </row>
    <row r="11" spans="2:9" x14ac:dyDescent="0.25">
      <c r="B11" s="235">
        <v>4995.8</v>
      </c>
      <c r="C11" s="255">
        <f t="shared" si="0"/>
        <v>663.05660627778877</v>
      </c>
      <c r="E11" s="210">
        <v>285.10000000000002</v>
      </c>
      <c r="F11" s="255">
        <f t="shared" si="1"/>
        <v>37.839272679009888</v>
      </c>
      <c r="H11" s="235">
        <v>877.2</v>
      </c>
      <c r="I11" s="255">
        <f t="shared" si="2"/>
        <v>116.42444754130997</v>
      </c>
    </row>
    <row r="12" spans="2:9" x14ac:dyDescent="0.25">
      <c r="B12" s="235">
        <v>0</v>
      </c>
      <c r="C12" s="255">
        <f t="shared" si="0"/>
        <v>0</v>
      </c>
      <c r="E12" s="259">
        <v>346.25</v>
      </c>
      <c r="F12" s="255">
        <f t="shared" si="1"/>
        <v>45.955272413564266</v>
      </c>
      <c r="H12" s="235"/>
      <c r="I12" s="255">
        <f t="shared" si="2"/>
        <v>0</v>
      </c>
    </row>
    <row r="13" spans="2:9" x14ac:dyDescent="0.25">
      <c r="B13" s="235">
        <v>0</v>
      </c>
      <c r="C13" s="255">
        <f t="shared" si="0"/>
        <v>0</v>
      </c>
      <c r="E13" s="210">
        <v>0</v>
      </c>
      <c r="F13" s="255">
        <f t="shared" si="1"/>
        <v>0</v>
      </c>
      <c r="H13" s="235"/>
      <c r="I13" s="255">
        <f t="shared" si="2"/>
        <v>0</v>
      </c>
    </row>
    <row r="14" spans="2:9" x14ac:dyDescent="0.25">
      <c r="B14" s="239">
        <f>B15+B16+B17+B18</f>
        <v>80109.000000000015</v>
      </c>
      <c r="C14" s="255">
        <f t="shared" si="0"/>
        <v>10632.29145928728</v>
      </c>
      <c r="E14" s="210">
        <v>346.25</v>
      </c>
      <c r="F14" s="255">
        <f t="shared" si="1"/>
        <v>45.955272413564266</v>
      </c>
      <c r="H14" s="239">
        <f>SUM(H15:H20)</f>
        <v>4333.05</v>
      </c>
      <c r="I14" s="255">
        <f t="shared" si="2"/>
        <v>575.09456500099543</v>
      </c>
    </row>
    <row r="15" spans="2:9" x14ac:dyDescent="0.25">
      <c r="B15" s="235">
        <v>31467.54</v>
      </c>
      <c r="C15" s="255">
        <f t="shared" si="0"/>
        <v>4176.4602826995815</v>
      </c>
      <c r="E15" s="260">
        <v>14856.23</v>
      </c>
      <c r="F15" s="255">
        <f t="shared" si="1"/>
        <v>1971.7605680536199</v>
      </c>
      <c r="H15" s="235">
        <v>1275.51</v>
      </c>
      <c r="I15" s="255">
        <f t="shared" si="2"/>
        <v>169.28926936093967</v>
      </c>
    </row>
    <row r="16" spans="2:9" x14ac:dyDescent="0.25">
      <c r="B16" s="235">
        <v>46325.22</v>
      </c>
      <c r="C16" s="255">
        <f t="shared" si="0"/>
        <v>6148.4132988254032</v>
      </c>
      <c r="E16" s="258">
        <v>14856.23</v>
      </c>
      <c r="F16" s="255">
        <f t="shared" si="1"/>
        <v>1971.7605680536199</v>
      </c>
      <c r="H16" s="235">
        <v>449.32</v>
      </c>
      <c r="I16" s="255">
        <f t="shared" si="2"/>
        <v>59.635012276859776</v>
      </c>
    </row>
    <row r="17" spans="2:9" x14ac:dyDescent="0.25">
      <c r="B17" s="235">
        <v>0</v>
      </c>
      <c r="C17" s="255">
        <f t="shared" si="0"/>
        <v>0</v>
      </c>
      <c r="E17" s="259">
        <v>12894.1</v>
      </c>
      <c r="F17" s="255">
        <f t="shared" si="1"/>
        <v>1711.3411639790297</v>
      </c>
      <c r="H17" s="235">
        <v>100.72</v>
      </c>
      <c r="I17" s="255">
        <f t="shared" si="2"/>
        <v>13.367841263521136</v>
      </c>
    </row>
    <row r="18" spans="2:9" x14ac:dyDescent="0.25">
      <c r="B18" s="235">
        <v>2316.2399999999998</v>
      </c>
      <c r="C18" s="255">
        <f t="shared" si="0"/>
        <v>307.41787776229341</v>
      </c>
      <c r="E18" s="210">
        <v>9791.08</v>
      </c>
      <c r="F18" s="255">
        <f t="shared" si="1"/>
        <v>1299.4996350122767</v>
      </c>
      <c r="H18" s="235">
        <v>1027.53</v>
      </c>
      <c r="I18" s="255">
        <f t="shared" si="2"/>
        <v>136.3766673302807</v>
      </c>
    </row>
    <row r="19" spans="2:9" x14ac:dyDescent="0.25">
      <c r="B19" s="239">
        <f>B20+B21+B22+B23+B24+B25+B26+B27</f>
        <v>59515.770000000004</v>
      </c>
      <c r="C19" s="255">
        <f t="shared" si="0"/>
        <v>7899.1001393589486</v>
      </c>
      <c r="E19" s="210">
        <v>1487.5</v>
      </c>
      <c r="F19" s="255">
        <f t="shared" si="1"/>
        <v>197.42517751675624</v>
      </c>
      <c r="H19" s="235">
        <v>1474.67</v>
      </c>
      <c r="I19" s="255">
        <f t="shared" si="2"/>
        <v>195.7223438847966</v>
      </c>
    </row>
    <row r="20" spans="2:9" x14ac:dyDescent="0.25">
      <c r="B20" s="235">
        <v>11071.45</v>
      </c>
      <c r="C20" s="255">
        <f t="shared" si="0"/>
        <v>1469.4339372221116</v>
      </c>
      <c r="E20" s="210">
        <v>1615.52</v>
      </c>
      <c r="F20" s="255">
        <f t="shared" si="1"/>
        <v>214.41635144999665</v>
      </c>
      <c r="H20" s="235">
        <v>5.3</v>
      </c>
      <c r="I20" s="255">
        <f t="shared" si="2"/>
        <v>0.70343088459751801</v>
      </c>
    </row>
    <row r="21" spans="2:9" x14ac:dyDescent="0.25">
      <c r="B21" s="235">
        <v>0</v>
      </c>
      <c r="C21" s="255">
        <f t="shared" si="0"/>
        <v>0</v>
      </c>
      <c r="E21" s="259">
        <v>1962.13</v>
      </c>
      <c r="F21" s="255">
        <f t="shared" si="1"/>
        <v>260.4194040745902</v>
      </c>
      <c r="H21" s="239">
        <f>SUM(H22:H30)</f>
        <v>165.08</v>
      </c>
      <c r="I21" s="255">
        <f t="shared" si="2"/>
        <v>21.909881213086468</v>
      </c>
    </row>
    <row r="22" spans="2:9" x14ac:dyDescent="0.25">
      <c r="B22" s="235">
        <v>28667.48</v>
      </c>
      <c r="C22" s="255">
        <f t="shared" si="0"/>
        <v>3804.828455770124</v>
      </c>
      <c r="E22" s="210">
        <v>0</v>
      </c>
      <c r="F22" s="255">
        <f t="shared" si="1"/>
        <v>0</v>
      </c>
      <c r="H22" s="235">
        <v>0</v>
      </c>
      <c r="I22" s="255">
        <f t="shared" si="2"/>
        <v>0</v>
      </c>
    </row>
    <row r="23" spans="2:9" x14ac:dyDescent="0.25">
      <c r="B23" s="235">
        <v>0</v>
      </c>
      <c r="C23" s="255">
        <f t="shared" si="0"/>
        <v>0</v>
      </c>
      <c r="E23" s="210">
        <v>1962.13</v>
      </c>
      <c r="F23" s="255">
        <f t="shared" si="1"/>
        <v>260.4194040745902</v>
      </c>
      <c r="H23" s="235">
        <v>0</v>
      </c>
      <c r="I23" s="255">
        <f t="shared" si="2"/>
        <v>0</v>
      </c>
    </row>
    <row r="24" spans="2:9" x14ac:dyDescent="0.25">
      <c r="B24" s="235">
        <v>10091.44</v>
      </c>
      <c r="C24" s="255">
        <f t="shared" si="0"/>
        <v>1339.364257747694</v>
      </c>
      <c r="E24" s="256">
        <v>4000</v>
      </c>
      <c r="F24" s="255">
        <f t="shared" si="1"/>
        <v>530.89123365850423</v>
      </c>
      <c r="H24" s="235">
        <v>0</v>
      </c>
      <c r="I24" s="255">
        <f t="shared" si="2"/>
        <v>0</v>
      </c>
    </row>
    <row r="25" spans="2:9" x14ac:dyDescent="0.25">
      <c r="B25" s="235">
        <v>0</v>
      </c>
      <c r="C25" s="255">
        <f t="shared" si="0"/>
        <v>0</v>
      </c>
      <c r="E25" s="210">
        <v>7311.15</v>
      </c>
      <c r="F25" s="255">
        <f t="shared" si="1"/>
        <v>970.35636074059312</v>
      </c>
      <c r="H25" s="235">
        <v>0</v>
      </c>
      <c r="I25" s="255">
        <f t="shared" si="2"/>
        <v>0</v>
      </c>
    </row>
    <row r="26" spans="2:9" x14ac:dyDescent="0.25">
      <c r="B26" s="235">
        <v>9685.4</v>
      </c>
      <c r="C26" s="255">
        <f t="shared" si="0"/>
        <v>1285.473488619019</v>
      </c>
      <c r="E26" s="256">
        <v>30690.48</v>
      </c>
      <c r="F26" s="255">
        <f t="shared" si="1"/>
        <v>4073.3266971929124</v>
      </c>
      <c r="H26" s="235">
        <v>0</v>
      </c>
      <c r="I26" s="255">
        <f t="shared" si="2"/>
        <v>0</v>
      </c>
    </row>
    <row r="27" spans="2:9" x14ac:dyDescent="0.25">
      <c r="B27" s="235">
        <v>0</v>
      </c>
      <c r="C27" s="255">
        <f t="shared" si="0"/>
        <v>0</v>
      </c>
      <c r="E27" s="256">
        <v>84461.27</v>
      </c>
      <c r="F27" s="255">
        <f t="shared" si="1"/>
        <v>11209.936956666003</v>
      </c>
      <c r="H27" s="235">
        <v>0</v>
      </c>
      <c r="I27" s="255">
        <f t="shared" si="2"/>
        <v>0</v>
      </c>
    </row>
    <row r="28" spans="2:9" x14ac:dyDescent="0.25">
      <c r="B28" s="239">
        <f>B29+B30+B31+B32+B33</f>
        <v>8989.15</v>
      </c>
      <c r="C28" s="255">
        <f t="shared" si="0"/>
        <v>1193.0652332603356</v>
      </c>
      <c r="E28" s="256">
        <v>5097.1099999999997</v>
      </c>
      <c r="F28" s="255">
        <f t="shared" si="1"/>
        <v>676.50275399827456</v>
      </c>
      <c r="H28" s="235">
        <v>0</v>
      </c>
      <c r="I28" s="255">
        <f t="shared" si="2"/>
        <v>0</v>
      </c>
    </row>
    <row r="29" spans="2:9" x14ac:dyDescent="0.25">
      <c r="B29" s="235">
        <v>6382.9</v>
      </c>
      <c r="C29" s="255">
        <f t="shared" si="0"/>
        <v>847.15641382971648</v>
      </c>
      <c r="E29" s="256">
        <v>23046.86</v>
      </c>
      <c r="F29" s="255">
        <f t="shared" si="1"/>
        <v>3058.8439843387087</v>
      </c>
      <c r="H29" s="235">
        <v>0</v>
      </c>
      <c r="I29" s="255">
        <f t="shared" si="2"/>
        <v>0</v>
      </c>
    </row>
    <row r="30" spans="2:9" x14ac:dyDescent="0.25">
      <c r="B30" s="235">
        <v>0</v>
      </c>
      <c r="C30" s="255">
        <f t="shared" si="0"/>
        <v>0</v>
      </c>
      <c r="E30" s="256">
        <v>5000</v>
      </c>
      <c r="F30" s="255">
        <f t="shared" si="1"/>
        <v>663.61404207313024</v>
      </c>
      <c r="H30" s="235">
        <v>165.08</v>
      </c>
      <c r="I30" s="255">
        <f t="shared" si="2"/>
        <v>21.909881213086468</v>
      </c>
    </row>
    <row r="31" spans="2:9" x14ac:dyDescent="0.25">
      <c r="B31" s="235">
        <v>2606.25</v>
      </c>
      <c r="C31" s="255">
        <f t="shared" si="0"/>
        <v>345.90881943061913</v>
      </c>
      <c r="E31" s="256">
        <v>17539.080000000002</v>
      </c>
      <c r="F31" s="255">
        <f t="shared" si="1"/>
        <v>2327.8359546087995</v>
      </c>
      <c r="H31" s="239">
        <f>SUM(H32:H36)</f>
        <v>5220.8999999999996</v>
      </c>
      <c r="I31" s="255">
        <f t="shared" si="2"/>
        <v>692.93251045192108</v>
      </c>
    </row>
    <row r="32" spans="2:9" x14ac:dyDescent="0.25">
      <c r="B32" s="235">
        <v>0</v>
      </c>
      <c r="C32" s="255">
        <f t="shared" si="0"/>
        <v>0</v>
      </c>
      <c r="E32" s="256">
        <v>5877.5</v>
      </c>
      <c r="F32" s="255">
        <f t="shared" si="1"/>
        <v>780.07830645696458</v>
      </c>
      <c r="H32" s="235">
        <v>4812.13</v>
      </c>
      <c r="I32" s="255">
        <f t="shared" si="2"/>
        <v>638.6794080562745</v>
      </c>
    </row>
    <row r="33" spans="2:9" x14ac:dyDescent="0.25">
      <c r="B33" s="235">
        <v>0</v>
      </c>
      <c r="C33" s="255">
        <f t="shared" si="0"/>
        <v>0</v>
      </c>
      <c r="H33" s="235">
        <v>0</v>
      </c>
      <c r="I33" s="255">
        <f t="shared" si="2"/>
        <v>0</v>
      </c>
    </row>
    <row r="34" spans="2:9" x14ac:dyDescent="0.25">
      <c r="B34" s="235"/>
      <c r="C34" s="255">
        <f t="shared" si="0"/>
        <v>0</v>
      </c>
      <c r="H34" s="235">
        <v>0</v>
      </c>
      <c r="I34" s="255">
        <f t="shared" si="2"/>
        <v>0</v>
      </c>
    </row>
    <row r="35" spans="2:9" x14ac:dyDescent="0.25">
      <c r="B35" s="235"/>
      <c r="C35" s="255">
        <f t="shared" si="0"/>
        <v>0</v>
      </c>
      <c r="H35" s="235">
        <v>0</v>
      </c>
      <c r="I35" s="255">
        <f t="shared" si="2"/>
        <v>0</v>
      </c>
    </row>
    <row r="36" spans="2:9" x14ac:dyDescent="0.25">
      <c r="B36" s="235"/>
      <c r="C36" s="255">
        <f t="shared" si="0"/>
        <v>0</v>
      </c>
      <c r="H36" s="235">
        <v>408.77</v>
      </c>
      <c r="I36" s="255">
        <f t="shared" si="2"/>
        <v>54.253102395646685</v>
      </c>
    </row>
    <row r="37" spans="2:9" x14ac:dyDescent="0.25">
      <c r="B37" s="235"/>
      <c r="C37" s="255">
        <f t="shared" si="0"/>
        <v>0</v>
      </c>
      <c r="H37" s="244">
        <f>H38</f>
        <v>54.39</v>
      </c>
      <c r="I37" s="255">
        <f t="shared" si="2"/>
        <v>7.2187935496715108</v>
      </c>
    </row>
    <row r="38" spans="2:9" x14ac:dyDescent="0.25">
      <c r="B38" s="235"/>
      <c r="C38" s="255">
        <f t="shared" si="0"/>
        <v>0</v>
      </c>
      <c r="H38" s="239">
        <f>H40+H39</f>
        <v>54.39</v>
      </c>
      <c r="I38" s="255">
        <f t="shared" si="2"/>
        <v>7.2187935496715108</v>
      </c>
    </row>
    <row r="39" spans="2:9" x14ac:dyDescent="0.25">
      <c r="B39" s="237">
        <f t="shared" ref="B39:B40" si="3">B40</f>
        <v>5722.55</v>
      </c>
      <c r="C39" s="255">
        <f t="shared" si="0"/>
        <v>759.51290729311836</v>
      </c>
      <c r="H39" s="235">
        <v>54.39</v>
      </c>
      <c r="I39" s="255">
        <f t="shared" si="2"/>
        <v>7.2187935496715108</v>
      </c>
    </row>
    <row r="40" spans="2:9" x14ac:dyDescent="0.25">
      <c r="B40" s="239">
        <f t="shared" si="3"/>
        <v>5722.55</v>
      </c>
      <c r="C40" s="255">
        <f t="shared" si="0"/>
        <v>759.51290729311836</v>
      </c>
      <c r="H40" s="235"/>
      <c r="I40" s="255">
        <f t="shared" si="2"/>
        <v>0</v>
      </c>
    </row>
    <row r="41" spans="2:9" x14ac:dyDescent="0.25">
      <c r="B41" s="235">
        <v>5722.55</v>
      </c>
      <c r="C41" s="255">
        <f t="shared" si="0"/>
        <v>759.51290729311836</v>
      </c>
      <c r="H41" s="236">
        <f t="shared" ref="H41:H42" si="4">H42</f>
        <v>2405.4499999999998</v>
      </c>
      <c r="I41" s="255">
        <f t="shared" si="2"/>
        <v>319.2580795009622</v>
      </c>
    </row>
    <row r="42" spans="2:9" x14ac:dyDescent="0.25">
      <c r="B42" s="234">
        <f>B44</f>
        <v>29324.15</v>
      </c>
      <c r="C42" s="255">
        <f t="shared" si="0"/>
        <v>3891.9835423717564</v>
      </c>
      <c r="H42" s="249">
        <f t="shared" si="4"/>
        <v>2405.4499999999998</v>
      </c>
      <c r="I42" s="255">
        <f t="shared" si="2"/>
        <v>319.2580795009622</v>
      </c>
    </row>
    <row r="43" spans="2:9" x14ac:dyDescent="0.25">
      <c r="B43" s="235"/>
      <c r="C43" s="255">
        <f t="shared" si="0"/>
        <v>0</v>
      </c>
      <c r="H43" s="239">
        <f>H44+H45</f>
        <v>2405.4499999999998</v>
      </c>
      <c r="I43" s="255">
        <f t="shared" si="2"/>
        <v>319.2580795009622</v>
      </c>
    </row>
    <row r="44" spans="2:9" x14ac:dyDescent="0.25">
      <c r="B44" s="236">
        <f>B45</f>
        <v>29324.15</v>
      </c>
      <c r="C44" s="255">
        <f t="shared" si="0"/>
        <v>3891.9835423717564</v>
      </c>
      <c r="H44" s="250">
        <v>880.5</v>
      </c>
      <c r="I44" s="255">
        <f t="shared" si="2"/>
        <v>116.86243280907823</v>
      </c>
    </row>
    <row r="45" spans="2:9" x14ac:dyDescent="0.25">
      <c r="B45" s="240">
        <f>B46+B48</f>
        <v>29324.15</v>
      </c>
      <c r="C45" s="255">
        <f t="shared" si="0"/>
        <v>3891.9835423717564</v>
      </c>
      <c r="H45" s="250">
        <v>1524.95</v>
      </c>
      <c r="I45" s="255">
        <f t="shared" si="2"/>
        <v>202.395646691884</v>
      </c>
    </row>
    <row r="46" spans="2:9" x14ac:dyDescent="0.25">
      <c r="B46" s="239">
        <f>B47</f>
        <v>6037.42</v>
      </c>
      <c r="C46" s="255">
        <f t="shared" si="0"/>
        <v>801.30333797863159</v>
      </c>
      <c r="H46" s="251"/>
      <c r="I46" s="255">
        <f t="shared" si="2"/>
        <v>0</v>
      </c>
    </row>
    <row r="47" spans="2:9" x14ac:dyDescent="0.25">
      <c r="B47" s="235">
        <v>6037.42</v>
      </c>
      <c r="C47" s="255">
        <f t="shared" si="0"/>
        <v>801.30333797863159</v>
      </c>
      <c r="H47" s="236">
        <f>H48</f>
        <v>45938.87</v>
      </c>
      <c r="I47" s="255">
        <f t="shared" si="2"/>
        <v>6097.135841794412</v>
      </c>
    </row>
    <row r="48" spans="2:9" x14ac:dyDescent="0.25">
      <c r="B48" s="239">
        <f>B49+B50</f>
        <v>23286.73</v>
      </c>
      <c r="C48" s="255">
        <f t="shared" si="0"/>
        <v>3090.6802043931248</v>
      </c>
      <c r="H48" s="252">
        <f>H49+H53+H60+H70</f>
        <v>45938.87</v>
      </c>
      <c r="I48" s="255">
        <f t="shared" si="2"/>
        <v>6097.135841794412</v>
      </c>
    </row>
    <row r="49" spans="2:15" x14ac:dyDescent="0.25">
      <c r="B49" s="241">
        <v>23286.73</v>
      </c>
      <c r="C49" s="255">
        <f t="shared" si="0"/>
        <v>3090.6802043931248</v>
      </c>
      <c r="H49" s="239">
        <f>H50+H51+H52</f>
        <v>800</v>
      </c>
      <c r="I49" s="255">
        <f t="shared" si="2"/>
        <v>106.17824673170084</v>
      </c>
    </row>
    <row r="50" spans="2:15" x14ac:dyDescent="0.25">
      <c r="B50" s="235">
        <v>0</v>
      </c>
      <c r="C50" s="255">
        <f t="shared" si="0"/>
        <v>0</v>
      </c>
      <c r="H50" s="235">
        <v>800</v>
      </c>
      <c r="I50" s="255">
        <f t="shared" si="2"/>
        <v>106.17824673170084</v>
      </c>
    </row>
    <row r="51" spans="2:15" x14ac:dyDescent="0.25">
      <c r="B51" s="235"/>
      <c r="C51" s="255">
        <f t="shared" si="0"/>
        <v>0</v>
      </c>
      <c r="H51" s="235">
        <v>0</v>
      </c>
      <c r="I51" s="255">
        <f t="shared" si="2"/>
        <v>0</v>
      </c>
    </row>
    <row r="52" spans="2:15" x14ac:dyDescent="0.25">
      <c r="B52" s="242">
        <f>B57+B85+B104</f>
        <v>39273.069999999992</v>
      </c>
      <c r="C52" s="255">
        <f t="shared" si="0"/>
        <v>5212.4321454641968</v>
      </c>
      <c r="H52" s="235">
        <v>0</v>
      </c>
      <c r="I52" s="255">
        <f t="shared" si="2"/>
        <v>0</v>
      </c>
    </row>
    <row r="53" spans="2:15" x14ac:dyDescent="0.25">
      <c r="B53" s="235"/>
      <c r="C53" s="255">
        <f t="shared" si="0"/>
        <v>0</v>
      </c>
      <c r="H53" s="239">
        <f>SUM(H54:H59)</f>
        <v>3977.97</v>
      </c>
      <c r="I53" s="255">
        <f t="shared" si="2"/>
        <v>527.96735018913</v>
      </c>
    </row>
    <row r="54" spans="2:15" x14ac:dyDescent="0.25">
      <c r="B54" s="235"/>
      <c r="C54" s="255">
        <f t="shared" si="0"/>
        <v>0</v>
      </c>
      <c r="H54" s="235">
        <v>2977.97</v>
      </c>
      <c r="I54" s="255">
        <f t="shared" si="2"/>
        <v>395.24454177450389</v>
      </c>
    </row>
    <row r="55" spans="2:15" x14ac:dyDescent="0.25">
      <c r="B55" s="235"/>
      <c r="C55" s="255">
        <f t="shared" si="0"/>
        <v>0</v>
      </c>
      <c r="H55" s="235">
        <v>0</v>
      </c>
      <c r="I55" s="255">
        <f t="shared" si="2"/>
        <v>0</v>
      </c>
    </row>
    <row r="56" spans="2:15" x14ac:dyDescent="0.25">
      <c r="B56" s="235"/>
      <c r="C56" s="255">
        <f t="shared" si="0"/>
        <v>0</v>
      </c>
      <c r="H56" s="235">
        <v>0</v>
      </c>
      <c r="I56" s="255">
        <f t="shared" si="2"/>
        <v>0</v>
      </c>
    </row>
    <row r="57" spans="2:15" x14ac:dyDescent="0.25">
      <c r="B57" s="233">
        <f>B58+B76</f>
        <v>13429.759999999998</v>
      </c>
      <c r="C57" s="255">
        <f t="shared" si="0"/>
        <v>1782.435463534408</v>
      </c>
      <c r="H57" s="235">
        <v>0</v>
      </c>
      <c r="I57" s="255">
        <f t="shared" si="2"/>
        <v>0</v>
      </c>
    </row>
    <row r="58" spans="2:15" x14ac:dyDescent="0.25">
      <c r="B58" s="243">
        <f>B59</f>
        <v>2014.46</v>
      </c>
      <c r="C58" s="255">
        <f t="shared" si="0"/>
        <v>267.36478863892756</v>
      </c>
      <c r="H58" s="235">
        <v>0</v>
      </c>
      <c r="I58" s="255">
        <f t="shared" si="2"/>
        <v>0</v>
      </c>
    </row>
    <row r="59" spans="2:15" x14ac:dyDescent="0.25">
      <c r="B59" s="236">
        <f>B64+B60</f>
        <v>2014.46</v>
      </c>
      <c r="C59" s="255">
        <f t="shared" si="0"/>
        <v>267.36478863892756</v>
      </c>
      <c r="H59" s="235">
        <v>1000</v>
      </c>
      <c r="I59" s="255">
        <f t="shared" si="2"/>
        <v>132.72280841462606</v>
      </c>
    </row>
    <row r="60" spans="2:15" ht="64.5" x14ac:dyDescent="0.25">
      <c r="B60" s="244">
        <f>B61+B62+B63</f>
        <v>1694.09</v>
      </c>
      <c r="C60" s="255">
        <f t="shared" si="0"/>
        <v>224.84438250713382</v>
      </c>
      <c r="H60" s="239">
        <f>SUM(H61:H69)</f>
        <v>41160.9</v>
      </c>
      <c r="I60" s="255">
        <f t="shared" si="2"/>
        <v>5462.9902448735811</v>
      </c>
      <c r="L60" s="105"/>
      <c r="M60" s="106">
        <v>4227</v>
      </c>
      <c r="N60" s="107"/>
      <c r="O60" s="308" t="s">
        <v>203</v>
      </c>
    </row>
    <row r="61" spans="2:15" x14ac:dyDescent="0.25">
      <c r="B61" s="235">
        <v>1357.59</v>
      </c>
      <c r="C61" s="255">
        <f t="shared" si="0"/>
        <v>180.18315747561218</v>
      </c>
      <c r="H61" s="235">
        <v>6000</v>
      </c>
      <c r="I61" s="255">
        <f t="shared" si="2"/>
        <v>796.33685048775624</v>
      </c>
    </row>
    <row r="62" spans="2:15" x14ac:dyDescent="0.25">
      <c r="B62" s="235">
        <v>112.5</v>
      </c>
      <c r="C62" s="255">
        <f t="shared" si="0"/>
        <v>14.93131594664543</v>
      </c>
      <c r="H62" s="235"/>
      <c r="I62" s="255">
        <f t="shared" si="2"/>
        <v>0</v>
      </c>
    </row>
    <row r="63" spans="2:15" x14ac:dyDescent="0.25">
      <c r="B63" s="235">
        <v>224</v>
      </c>
      <c r="C63" s="255">
        <f t="shared" si="0"/>
        <v>29.729909084876233</v>
      </c>
      <c r="H63" s="235"/>
      <c r="I63" s="255">
        <f t="shared" si="2"/>
        <v>0</v>
      </c>
    </row>
    <row r="64" spans="2:15" x14ac:dyDescent="0.25">
      <c r="B64" s="244">
        <f>B66+B65</f>
        <v>320.37</v>
      </c>
      <c r="C64" s="255">
        <f t="shared" si="0"/>
        <v>42.520406131793749</v>
      </c>
      <c r="H64" s="235"/>
      <c r="I64" s="255">
        <f t="shared" si="2"/>
        <v>0</v>
      </c>
    </row>
    <row r="65" spans="2:9" x14ac:dyDescent="0.25">
      <c r="B65" s="235">
        <v>30</v>
      </c>
      <c r="C65" s="255">
        <f t="shared" si="0"/>
        <v>3.9816842524387814</v>
      </c>
      <c r="H65" s="235"/>
      <c r="I65" s="255">
        <f t="shared" si="2"/>
        <v>0</v>
      </c>
    </row>
    <row r="66" spans="2:9" x14ac:dyDescent="0.25">
      <c r="B66" s="235">
        <v>290.37</v>
      </c>
      <c r="C66" s="255">
        <f t="shared" si="0"/>
        <v>38.538721879354966</v>
      </c>
      <c r="H66" s="235">
        <v>12330</v>
      </c>
      <c r="I66" s="255">
        <f t="shared" si="2"/>
        <v>1636.4722277523392</v>
      </c>
    </row>
    <row r="67" spans="2:9" x14ac:dyDescent="0.25">
      <c r="B67" s="235"/>
      <c r="C67" s="255">
        <f t="shared" si="0"/>
        <v>0</v>
      </c>
      <c r="H67" s="235">
        <v>10465.66</v>
      </c>
      <c r="I67" s="255">
        <f t="shared" si="2"/>
        <v>1389.0317871126151</v>
      </c>
    </row>
    <row r="68" spans="2:9" x14ac:dyDescent="0.25">
      <c r="B68" s="235"/>
      <c r="C68" s="255">
        <f t="shared" si="0"/>
        <v>0</v>
      </c>
      <c r="H68" s="235">
        <v>250</v>
      </c>
      <c r="I68" s="255">
        <f t="shared" si="2"/>
        <v>33.180702103656515</v>
      </c>
    </row>
    <row r="69" spans="2:9" x14ac:dyDescent="0.25">
      <c r="B69" s="235"/>
      <c r="C69" s="255">
        <f t="shared" ref="C69:C132" si="5">B69/7.5345</f>
        <v>0</v>
      </c>
      <c r="H69" s="235">
        <v>12115.24</v>
      </c>
      <c r="I69" s="255">
        <f t="shared" si="2"/>
        <v>1607.9686774172139</v>
      </c>
    </row>
    <row r="70" spans="2:9" x14ac:dyDescent="0.25">
      <c r="B70" s="235"/>
      <c r="C70" s="255">
        <f t="shared" si="5"/>
        <v>0</v>
      </c>
      <c r="H70" s="239">
        <f>SUM(H71:H75)</f>
        <v>0</v>
      </c>
      <c r="I70" s="255">
        <f t="shared" ref="I70:I133" si="6">H70/7.5345</f>
        <v>0</v>
      </c>
    </row>
    <row r="71" spans="2:9" x14ac:dyDescent="0.25">
      <c r="B71" s="235"/>
      <c r="C71" s="255">
        <f t="shared" si="5"/>
        <v>0</v>
      </c>
      <c r="H71" s="235">
        <v>0</v>
      </c>
      <c r="I71" s="255">
        <f t="shared" si="6"/>
        <v>0</v>
      </c>
    </row>
    <row r="72" spans="2:9" x14ac:dyDescent="0.25">
      <c r="B72" s="235"/>
      <c r="C72" s="255">
        <f t="shared" si="5"/>
        <v>0</v>
      </c>
      <c r="H72" s="235">
        <v>0</v>
      </c>
      <c r="I72" s="255">
        <f t="shared" si="6"/>
        <v>0</v>
      </c>
    </row>
    <row r="73" spans="2:9" x14ac:dyDescent="0.25">
      <c r="B73" s="235"/>
      <c r="C73" s="255">
        <f t="shared" si="5"/>
        <v>0</v>
      </c>
      <c r="H73" s="235">
        <v>0</v>
      </c>
      <c r="I73" s="255">
        <f t="shared" si="6"/>
        <v>0</v>
      </c>
    </row>
    <row r="74" spans="2:9" x14ac:dyDescent="0.25">
      <c r="B74" s="235"/>
      <c r="C74" s="255">
        <f t="shared" si="5"/>
        <v>0</v>
      </c>
      <c r="H74" s="235">
        <v>0</v>
      </c>
      <c r="I74" s="255">
        <f t="shared" si="6"/>
        <v>0</v>
      </c>
    </row>
    <row r="75" spans="2:9" x14ac:dyDescent="0.25">
      <c r="B75" s="235"/>
      <c r="C75" s="255">
        <f t="shared" si="5"/>
        <v>0</v>
      </c>
      <c r="H75" s="235">
        <v>0</v>
      </c>
      <c r="I75" s="255">
        <f t="shared" si="6"/>
        <v>0</v>
      </c>
    </row>
    <row r="76" spans="2:9" x14ac:dyDescent="0.25">
      <c r="B76" s="245">
        <f>B77</f>
        <v>11415.3</v>
      </c>
      <c r="C76" s="255">
        <f t="shared" si="5"/>
        <v>1515.0706748954806</v>
      </c>
      <c r="H76" s="235"/>
      <c r="I76" s="255">
        <f t="shared" si="6"/>
        <v>0</v>
      </c>
    </row>
    <row r="77" spans="2:9" x14ac:dyDescent="0.25">
      <c r="B77" s="236">
        <f>B78+B82</f>
        <v>11415.3</v>
      </c>
      <c r="C77" s="255">
        <f t="shared" si="5"/>
        <v>1515.0706748954806</v>
      </c>
      <c r="H77" s="236">
        <f t="shared" ref="H77" si="7">H78</f>
        <v>1500</v>
      </c>
      <c r="I77" s="255">
        <f t="shared" si="6"/>
        <v>199.08421262193906</v>
      </c>
    </row>
    <row r="78" spans="2:9" x14ac:dyDescent="0.25">
      <c r="B78" s="244">
        <f>B79+B80+B81</f>
        <v>9599.84</v>
      </c>
      <c r="C78" s="255">
        <f t="shared" si="5"/>
        <v>1274.1177251310637</v>
      </c>
      <c r="H78" s="244">
        <f>H80</f>
        <v>1500</v>
      </c>
      <c r="I78" s="255">
        <f t="shared" si="6"/>
        <v>199.08421262193906</v>
      </c>
    </row>
    <row r="79" spans="2:9" x14ac:dyDescent="0.25">
      <c r="B79" s="235">
        <v>7692.99</v>
      </c>
      <c r="C79" s="255">
        <f t="shared" si="5"/>
        <v>1021.0352379056339</v>
      </c>
      <c r="H79" s="244"/>
      <c r="I79" s="255">
        <f t="shared" si="6"/>
        <v>0</v>
      </c>
    </row>
    <row r="80" spans="2:9" x14ac:dyDescent="0.25">
      <c r="B80" s="235">
        <v>637.5</v>
      </c>
      <c r="C80" s="255">
        <f t="shared" si="5"/>
        <v>84.610790364324103</v>
      </c>
      <c r="H80" s="239">
        <f>H81</f>
        <v>1500</v>
      </c>
      <c r="I80" s="255">
        <f t="shared" si="6"/>
        <v>199.08421262193906</v>
      </c>
    </row>
    <row r="81" spans="2:9" x14ac:dyDescent="0.25">
      <c r="B81" s="235">
        <v>1269.3499999999999</v>
      </c>
      <c r="C81" s="255">
        <f t="shared" si="5"/>
        <v>168.47169686110556</v>
      </c>
      <c r="H81" s="235">
        <v>1500</v>
      </c>
      <c r="I81" s="255">
        <f t="shared" si="6"/>
        <v>199.08421262193906</v>
      </c>
    </row>
    <row r="82" spans="2:9" x14ac:dyDescent="0.25">
      <c r="B82" s="246">
        <f>B83+B84</f>
        <v>1815.46</v>
      </c>
      <c r="C82" s="255">
        <f t="shared" si="5"/>
        <v>240.95294976441701</v>
      </c>
      <c r="H82" s="247">
        <f>H84</f>
        <v>3244690.67</v>
      </c>
      <c r="I82" s="255">
        <f t="shared" si="6"/>
        <v>430644.45815913461</v>
      </c>
    </row>
    <row r="83" spans="2:9" x14ac:dyDescent="0.25">
      <c r="B83" s="235">
        <v>170</v>
      </c>
      <c r="C83" s="255">
        <f t="shared" si="5"/>
        <v>22.562877430486427</v>
      </c>
      <c r="H83" s="235"/>
      <c r="I83" s="255">
        <f t="shared" si="6"/>
        <v>0</v>
      </c>
    </row>
    <row r="84" spans="2:9" x14ac:dyDescent="0.25">
      <c r="B84" s="235">
        <v>1645.46</v>
      </c>
      <c r="C84" s="255">
        <f t="shared" si="5"/>
        <v>218.39007233393059</v>
      </c>
      <c r="H84" s="236">
        <f>H85+H93</f>
        <v>3244690.67</v>
      </c>
      <c r="I84" s="255">
        <f t="shared" si="6"/>
        <v>430644.45815913461</v>
      </c>
    </row>
    <row r="85" spans="2:9" x14ac:dyDescent="0.25">
      <c r="B85" s="233">
        <f>B86+B95</f>
        <v>21843.309999999998</v>
      </c>
      <c r="C85" s="255">
        <f t="shared" si="5"/>
        <v>2899.1054482712848</v>
      </c>
      <c r="H85" s="244">
        <f>H86+H88+H90</f>
        <v>3126623.01</v>
      </c>
      <c r="I85" s="255">
        <f t="shared" si="6"/>
        <v>414974.18674099137</v>
      </c>
    </row>
    <row r="86" spans="2:9" x14ac:dyDescent="0.25">
      <c r="B86" s="245">
        <f>B87</f>
        <v>3259.9100000000003</v>
      </c>
      <c r="C86" s="255">
        <f t="shared" si="5"/>
        <v>432.66441037892366</v>
      </c>
      <c r="H86" s="239">
        <f>H87</f>
        <v>2597719.87</v>
      </c>
      <c r="I86" s="255">
        <f t="shared" si="6"/>
        <v>344776.67662087729</v>
      </c>
    </row>
    <row r="87" spans="2:9" x14ac:dyDescent="0.25">
      <c r="B87" s="236">
        <f>B92+B88</f>
        <v>3259.9100000000003</v>
      </c>
      <c r="C87" s="255">
        <f t="shared" si="5"/>
        <v>432.66441037892366</v>
      </c>
      <c r="H87" s="235">
        <v>2597719.87</v>
      </c>
      <c r="I87" s="255">
        <f t="shared" si="6"/>
        <v>344776.67662087729</v>
      </c>
    </row>
    <row r="88" spans="2:9" x14ac:dyDescent="0.25">
      <c r="B88" s="244">
        <f>B91+B90+B89</f>
        <v>2920.8</v>
      </c>
      <c r="C88" s="255">
        <f t="shared" si="5"/>
        <v>387.65677881743977</v>
      </c>
      <c r="H88" s="239">
        <f>H89</f>
        <v>108950.94</v>
      </c>
      <c r="I88" s="255">
        <f t="shared" si="6"/>
        <v>14460.274736213418</v>
      </c>
    </row>
    <row r="89" spans="2:9" x14ac:dyDescent="0.25">
      <c r="B89" s="235">
        <v>2266.36</v>
      </c>
      <c r="C89" s="255">
        <f t="shared" si="5"/>
        <v>300.79766407857193</v>
      </c>
      <c r="H89" s="235">
        <v>108950.94</v>
      </c>
      <c r="I89" s="255">
        <f t="shared" si="6"/>
        <v>14460.274736213418</v>
      </c>
    </row>
    <row r="90" spans="2:9" x14ac:dyDescent="0.25">
      <c r="B90" s="235">
        <v>262.5</v>
      </c>
      <c r="C90" s="255">
        <f t="shared" si="5"/>
        <v>34.839737208839338</v>
      </c>
      <c r="H90" s="239">
        <f>H91+H92</f>
        <v>419952.19999999995</v>
      </c>
      <c r="I90" s="255">
        <f t="shared" si="6"/>
        <v>55737.235383900712</v>
      </c>
    </row>
    <row r="91" spans="2:9" x14ac:dyDescent="0.25">
      <c r="B91" s="235">
        <v>391.94</v>
      </c>
      <c r="C91" s="255">
        <f t="shared" si="5"/>
        <v>52.019377530028535</v>
      </c>
      <c r="H91" s="235">
        <v>419484.48</v>
      </c>
      <c r="I91" s="255">
        <f t="shared" si="6"/>
        <v>55675.158271949032</v>
      </c>
    </row>
    <row r="92" spans="2:9" x14ac:dyDescent="0.25">
      <c r="B92" s="244">
        <f>B94+B93</f>
        <v>339.11</v>
      </c>
      <c r="C92" s="255">
        <f t="shared" si="5"/>
        <v>45.007631561483841</v>
      </c>
      <c r="H92" s="235">
        <v>467.72</v>
      </c>
      <c r="I92" s="255">
        <f t="shared" si="6"/>
        <v>62.077111951688899</v>
      </c>
    </row>
    <row r="93" spans="2:9" x14ac:dyDescent="0.25">
      <c r="B93" s="235">
        <v>0</v>
      </c>
      <c r="C93" s="255">
        <f t="shared" si="5"/>
        <v>0</v>
      </c>
      <c r="H93" s="244">
        <f>H94+H96</f>
        <v>118067.66</v>
      </c>
      <c r="I93" s="255">
        <f t="shared" si="6"/>
        <v>15670.271418143207</v>
      </c>
    </row>
    <row r="94" spans="2:9" x14ac:dyDescent="0.25">
      <c r="B94" s="235">
        <v>339.11</v>
      </c>
      <c r="C94" s="255">
        <f t="shared" si="5"/>
        <v>45.007631561483841</v>
      </c>
      <c r="H94" s="239">
        <f>H95</f>
        <v>105442.66</v>
      </c>
      <c r="I94" s="255">
        <f t="shared" si="6"/>
        <v>13994.645961908554</v>
      </c>
    </row>
    <row r="95" spans="2:9" x14ac:dyDescent="0.25">
      <c r="B95" s="245">
        <f>B96</f>
        <v>18583.399999999998</v>
      </c>
      <c r="C95" s="255">
        <f t="shared" si="5"/>
        <v>2466.4410378923612</v>
      </c>
      <c r="H95" s="235">
        <v>105442.66</v>
      </c>
      <c r="I95" s="255">
        <f t="shared" si="6"/>
        <v>13994.645961908554</v>
      </c>
    </row>
    <row r="96" spans="2:9" x14ac:dyDescent="0.25">
      <c r="B96" s="236">
        <f>B101+B97</f>
        <v>18583.399999999998</v>
      </c>
      <c r="C96" s="255">
        <f t="shared" si="5"/>
        <v>2466.4410378923612</v>
      </c>
      <c r="H96" s="239">
        <f>H97</f>
        <v>12625</v>
      </c>
      <c r="I96" s="255">
        <f t="shared" si="6"/>
        <v>1675.6254562346539</v>
      </c>
    </row>
    <row r="97" spans="2:9" x14ac:dyDescent="0.25">
      <c r="B97" s="244">
        <f>B100+B99+B98</f>
        <v>16551.129999999997</v>
      </c>
      <c r="C97" s="255">
        <f t="shared" si="5"/>
        <v>2196.7124560355692</v>
      </c>
      <c r="H97" s="235">
        <v>12625</v>
      </c>
      <c r="I97" s="255">
        <f t="shared" si="6"/>
        <v>1675.6254562346539</v>
      </c>
    </row>
    <row r="98" spans="2:9" x14ac:dyDescent="0.25">
      <c r="B98" s="235">
        <v>12842.71</v>
      </c>
      <c r="C98" s="255">
        <f t="shared" si="5"/>
        <v>1704.5205388546019</v>
      </c>
      <c r="H98" s="235"/>
      <c r="I98" s="255">
        <f t="shared" si="6"/>
        <v>0</v>
      </c>
    </row>
    <row r="99" spans="2:9" x14ac:dyDescent="0.25">
      <c r="B99" s="235">
        <v>1487.5</v>
      </c>
      <c r="C99" s="255">
        <f t="shared" si="5"/>
        <v>197.42517751675624</v>
      </c>
      <c r="H99" s="236">
        <f t="shared" ref="H99:H101" si="8">H100</f>
        <v>0</v>
      </c>
      <c r="I99" s="255">
        <f t="shared" si="6"/>
        <v>0</v>
      </c>
    </row>
    <row r="100" spans="2:9" x14ac:dyDescent="0.25">
      <c r="B100" s="235">
        <v>2220.92</v>
      </c>
      <c r="C100" s="255">
        <f t="shared" si="5"/>
        <v>294.76673966421129</v>
      </c>
      <c r="H100" s="253">
        <f t="shared" si="8"/>
        <v>0</v>
      </c>
      <c r="I100" s="255">
        <f t="shared" si="6"/>
        <v>0</v>
      </c>
    </row>
    <row r="101" spans="2:9" x14ac:dyDescent="0.25">
      <c r="B101" s="244">
        <f>B103+B102</f>
        <v>2032.27</v>
      </c>
      <c r="C101" s="255">
        <f t="shared" si="5"/>
        <v>269.72858185679206</v>
      </c>
      <c r="H101" s="254">
        <f t="shared" si="8"/>
        <v>0</v>
      </c>
      <c r="I101" s="255">
        <f t="shared" si="6"/>
        <v>0</v>
      </c>
    </row>
    <row r="102" spans="2:9" x14ac:dyDescent="0.25">
      <c r="B102" s="235">
        <v>0</v>
      </c>
      <c r="C102" s="255">
        <f t="shared" si="5"/>
        <v>0</v>
      </c>
      <c r="H102" s="235"/>
      <c r="I102" s="255">
        <f t="shared" si="6"/>
        <v>0</v>
      </c>
    </row>
    <row r="103" spans="2:9" x14ac:dyDescent="0.25">
      <c r="B103" s="235">
        <v>2032.27</v>
      </c>
      <c r="C103" s="255">
        <f t="shared" si="5"/>
        <v>269.72858185679206</v>
      </c>
      <c r="H103" s="247">
        <f>H105+H129</f>
        <v>101513.7</v>
      </c>
      <c r="I103" s="255">
        <f t="shared" si="6"/>
        <v>13473.183356559824</v>
      </c>
    </row>
    <row r="104" spans="2:9" x14ac:dyDescent="0.25">
      <c r="B104" s="234">
        <f>B106</f>
        <v>4000</v>
      </c>
      <c r="C104" s="255">
        <f t="shared" si="5"/>
        <v>530.89123365850423</v>
      </c>
      <c r="H104" s="235"/>
      <c r="I104" s="255">
        <f t="shared" si="6"/>
        <v>0</v>
      </c>
    </row>
    <row r="105" spans="2:9" x14ac:dyDescent="0.25">
      <c r="B105" s="235"/>
      <c r="C105" s="255">
        <f t="shared" si="5"/>
        <v>0</v>
      </c>
      <c r="H105" s="236">
        <f>H106</f>
        <v>56131.82</v>
      </c>
      <c r="I105" s="255">
        <f t="shared" si="6"/>
        <v>7449.9727918242743</v>
      </c>
    </row>
    <row r="106" spans="2:9" x14ac:dyDescent="0.25">
      <c r="B106" s="236">
        <f t="shared" ref="B106:B108" si="9">B107</f>
        <v>4000</v>
      </c>
      <c r="C106" s="255">
        <f t="shared" si="5"/>
        <v>530.89123365850423</v>
      </c>
      <c r="H106" s="244">
        <f>H107+H110+H116+H126</f>
        <v>56131.82</v>
      </c>
      <c r="I106" s="255">
        <f t="shared" si="6"/>
        <v>7449.9727918242743</v>
      </c>
    </row>
    <row r="107" spans="2:9" x14ac:dyDescent="0.25">
      <c r="B107" s="244">
        <f t="shared" si="9"/>
        <v>4000</v>
      </c>
      <c r="C107" s="255">
        <f t="shared" si="5"/>
        <v>530.89123365850423</v>
      </c>
      <c r="H107" s="239">
        <f>H108+H109</f>
        <v>0</v>
      </c>
      <c r="I107" s="255">
        <f t="shared" si="6"/>
        <v>0</v>
      </c>
    </row>
    <row r="108" spans="2:9" x14ac:dyDescent="0.25">
      <c r="B108" s="239">
        <f t="shared" si="9"/>
        <v>4000</v>
      </c>
      <c r="C108" s="255">
        <f t="shared" si="5"/>
        <v>530.89123365850423</v>
      </c>
      <c r="H108" s="235">
        <v>0</v>
      </c>
      <c r="I108" s="255">
        <f t="shared" si="6"/>
        <v>0</v>
      </c>
    </row>
    <row r="109" spans="2:9" x14ac:dyDescent="0.25">
      <c r="B109" s="235">
        <v>4000</v>
      </c>
      <c r="C109" s="255">
        <f t="shared" si="5"/>
        <v>530.89123365850423</v>
      </c>
      <c r="H109" s="235">
        <v>0</v>
      </c>
      <c r="I109" s="255">
        <f t="shared" si="6"/>
        <v>0</v>
      </c>
    </row>
    <row r="110" spans="2:9" x14ac:dyDescent="0.25">
      <c r="B110" s="233">
        <f>B111</f>
        <v>6878.92</v>
      </c>
      <c r="C110" s="255">
        <f t="shared" si="5"/>
        <v>912.98958125953936</v>
      </c>
      <c r="H110" s="239">
        <f>SUM(H111:H115)</f>
        <v>56131.82</v>
      </c>
      <c r="I110" s="255">
        <f t="shared" si="6"/>
        <v>7449.9727918242743</v>
      </c>
    </row>
    <row r="111" spans="2:9" x14ac:dyDescent="0.25">
      <c r="B111" s="247">
        <f>B113</f>
        <v>6878.92</v>
      </c>
      <c r="C111" s="255">
        <f t="shared" si="5"/>
        <v>912.98958125953936</v>
      </c>
      <c r="H111" s="235">
        <v>0</v>
      </c>
      <c r="I111" s="255">
        <f t="shared" si="6"/>
        <v>0</v>
      </c>
    </row>
    <row r="112" spans="2:9" x14ac:dyDescent="0.25">
      <c r="B112" s="235"/>
      <c r="C112" s="255">
        <f t="shared" si="5"/>
        <v>0</v>
      </c>
      <c r="H112" s="235">
        <v>56131.82</v>
      </c>
      <c r="I112" s="255">
        <f t="shared" si="6"/>
        <v>7449.9727918242743</v>
      </c>
    </row>
    <row r="113" spans="2:21" x14ac:dyDescent="0.25">
      <c r="B113" s="236">
        <f t="shared" ref="B113:B115" si="10">B114</f>
        <v>6878.92</v>
      </c>
      <c r="C113" s="255">
        <f t="shared" si="5"/>
        <v>912.98958125953936</v>
      </c>
      <c r="H113" s="235">
        <v>0</v>
      </c>
      <c r="I113" s="255">
        <f t="shared" si="6"/>
        <v>0</v>
      </c>
    </row>
    <row r="114" spans="2:21" x14ac:dyDescent="0.25">
      <c r="B114" s="244">
        <f t="shared" si="10"/>
        <v>6878.92</v>
      </c>
      <c r="C114" s="255">
        <f t="shared" si="5"/>
        <v>912.98958125953936</v>
      </c>
      <c r="H114" s="235">
        <v>0</v>
      </c>
      <c r="I114" s="255">
        <f t="shared" si="6"/>
        <v>0</v>
      </c>
    </row>
    <row r="115" spans="2:21" x14ac:dyDescent="0.25">
      <c r="B115" s="239">
        <f t="shared" si="10"/>
        <v>6878.92</v>
      </c>
      <c r="C115" s="255">
        <f t="shared" si="5"/>
        <v>912.98958125953936</v>
      </c>
      <c r="H115" s="235">
        <v>0</v>
      </c>
      <c r="I115" s="255">
        <f t="shared" si="6"/>
        <v>0</v>
      </c>
    </row>
    <row r="116" spans="2:21" x14ac:dyDescent="0.25">
      <c r="B116" s="235">
        <v>6878.92</v>
      </c>
      <c r="C116" s="255">
        <f t="shared" si="5"/>
        <v>912.98958125953936</v>
      </c>
      <c r="H116" s="239">
        <f>SUM(H117:H125)</f>
        <v>0</v>
      </c>
      <c r="I116" s="255">
        <f t="shared" si="6"/>
        <v>0</v>
      </c>
    </row>
    <row r="117" spans="2:21" x14ac:dyDescent="0.25">
      <c r="B117" s="233">
        <v>23046.86</v>
      </c>
      <c r="C117" s="255">
        <f t="shared" si="5"/>
        <v>3058.8439843387087</v>
      </c>
      <c r="H117" s="235">
        <v>0</v>
      </c>
      <c r="I117" s="255">
        <f t="shared" si="6"/>
        <v>0</v>
      </c>
    </row>
    <row r="118" spans="2:21" x14ac:dyDescent="0.25">
      <c r="B118" s="235">
        <v>23046.86</v>
      </c>
      <c r="C118" s="255">
        <f t="shared" si="5"/>
        <v>3058.8439843387087</v>
      </c>
      <c r="H118" s="235">
        <v>0</v>
      </c>
      <c r="I118" s="255">
        <f t="shared" si="6"/>
        <v>0</v>
      </c>
    </row>
    <row r="119" spans="2:21" x14ac:dyDescent="0.25">
      <c r="B119" s="248">
        <f>B120</f>
        <v>30690.48</v>
      </c>
      <c r="C119" s="255">
        <f t="shared" si="5"/>
        <v>4073.3266971929124</v>
      </c>
      <c r="H119" s="235">
        <v>0</v>
      </c>
      <c r="I119" s="255">
        <f t="shared" si="6"/>
        <v>0</v>
      </c>
    </row>
    <row r="120" spans="2:21" x14ac:dyDescent="0.25">
      <c r="B120" s="247">
        <v>30690.48</v>
      </c>
      <c r="C120" s="255">
        <f t="shared" si="5"/>
        <v>4073.3266971929124</v>
      </c>
      <c r="H120" s="235">
        <v>0</v>
      </c>
      <c r="I120" s="255">
        <f t="shared" si="6"/>
        <v>0</v>
      </c>
    </row>
    <row r="121" spans="2:21" x14ac:dyDescent="0.25">
      <c r="B121" s="235"/>
      <c r="C121" s="255">
        <f t="shared" si="5"/>
        <v>0</v>
      </c>
      <c r="H121" s="235">
        <v>0</v>
      </c>
      <c r="I121" s="255">
        <f t="shared" si="6"/>
        <v>0</v>
      </c>
    </row>
    <row r="122" spans="2:21" x14ac:dyDescent="0.25">
      <c r="B122" s="236">
        <f>B123</f>
        <v>30690.48</v>
      </c>
      <c r="C122" s="255">
        <f t="shared" si="5"/>
        <v>4073.3266971929124</v>
      </c>
      <c r="H122" s="235">
        <v>0</v>
      </c>
      <c r="I122" s="255">
        <f t="shared" si="6"/>
        <v>0</v>
      </c>
      <c r="N122" s="183"/>
      <c r="O122" s="194"/>
      <c r="P122" s="185"/>
      <c r="Q122" s="309"/>
      <c r="R122" s="310"/>
      <c r="S122" s="285"/>
      <c r="T122" s="213"/>
      <c r="U122" s="289"/>
    </row>
    <row r="123" spans="2:21" x14ac:dyDescent="0.25">
      <c r="B123" s="244">
        <v>30690.48</v>
      </c>
      <c r="C123" s="255">
        <f t="shared" si="5"/>
        <v>4073.3266971929124</v>
      </c>
      <c r="H123" s="235">
        <v>0</v>
      </c>
      <c r="I123" s="255">
        <f t="shared" si="6"/>
        <v>0</v>
      </c>
      <c r="N123" s="111"/>
      <c r="O123" s="146"/>
      <c r="P123" s="27"/>
      <c r="Q123" s="288"/>
      <c r="R123" s="311"/>
      <c r="S123" s="210"/>
      <c r="T123" s="235"/>
      <c r="U123" s="120"/>
    </row>
    <row r="124" spans="2:21" x14ac:dyDescent="0.25">
      <c r="B124" s="235"/>
      <c r="C124" s="255">
        <f t="shared" si="5"/>
        <v>0</v>
      </c>
      <c r="H124" s="235">
        <v>0</v>
      </c>
      <c r="I124" s="255">
        <f t="shared" si="6"/>
        <v>0</v>
      </c>
      <c r="N124" s="68"/>
      <c r="O124" s="72"/>
      <c r="P124" s="69"/>
      <c r="Q124" s="312"/>
      <c r="R124" s="313"/>
      <c r="S124" s="258"/>
      <c r="T124" s="236"/>
      <c r="U124" s="121"/>
    </row>
    <row r="125" spans="2:21" x14ac:dyDescent="0.25">
      <c r="B125" s="235">
        <v>30690.48</v>
      </c>
      <c r="C125" s="255">
        <f t="shared" si="5"/>
        <v>4073.3266971929124</v>
      </c>
      <c r="H125" s="235">
        <v>0</v>
      </c>
      <c r="I125" s="255">
        <f t="shared" si="6"/>
        <v>0</v>
      </c>
      <c r="N125" s="40"/>
      <c r="O125" s="41"/>
      <c r="P125" s="42"/>
      <c r="Q125" s="314"/>
      <c r="R125" s="315"/>
      <c r="S125" s="259"/>
      <c r="T125" s="244"/>
      <c r="U125" s="122"/>
    </row>
    <row r="126" spans="2:21" x14ac:dyDescent="0.25">
      <c r="B126" s="233">
        <f>B127+B135+B140</f>
        <v>127877.85</v>
      </c>
      <c r="C126" s="255">
        <f t="shared" si="5"/>
        <v>16972.307386024288</v>
      </c>
      <c r="H126" s="239">
        <f>H127</f>
        <v>0</v>
      </c>
      <c r="I126" s="255">
        <f t="shared" si="6"/>
        <v>0</v>
      </c>
      <c r="N126" s="79"/>
      <c r="O126" s="80"/>
      <c r="P126" s="81"/>
      <c r="Q126" s="316"/>
      <c r="R126" s="317"/>
      <c r="S126" s="284"/>
      <c r="T126" s="239"/>
      <c r="U126" s="141"/>
    </row>
    <row r="127" spans="2:21" x14ac:dyDescent="0.25">
      <c r="B127" s="247">
        <f>B129</f>
        <v>33416.58</v>
      </c>
      <c r="C127" s="255">
        <f t="shared" si="5"/>
        <v>4435.1423452120243</v>
      </c>
      <c r="H127" s="235">
        <v>0</v>
      </c>
      <c r="I127" s="255">
        <f t="shared" si="6"/>
        <v>0</v>
      </c>
      <c r="N127" s="25"/>
      <c r="O127" s="26"/>
      <c r="P127" s="27"/>
      <c r="Q127" s="308"/>
      <c r="R127" s="318"/>
      <c r="S127" s="210"/>
      <c r="T127" s="235"/>
      <c r="U127" s="120"/>
    </row>
    <row r="128" spans="2:21" x14ac:dyDescent="0.25">
      <c r="B128" s="235"/>
      <c r="C128" s="255">
        <f t="shared" si="5"/>
        <v>0</v>
      </c>
      <c r="H128" s="235"/>
      <c r="I128" s="255">
        <f t="shared" si="6"/>
        <v>0</v>
      </c>
      <c r="N128" s="79"/>
      <c r="O128" s="80"/>
      <c r="P128" s="81"/>
      <c r="Q128" s="316"/>
      <c r="R128" s="317"/>
      <c r="S128" s="284"/>
      <c r="T128" s="239"/>
      <c r="U128" s="141"/>
    </row>
    <row r="129" spans="2:21" x14ac:dyDescent="0.25">
      <c r="B129" s="236">
        <f>B130</f>
        <v>33416.58</v>
      </c>
      <c r="C129" s="255">
        <f t="shared" si="5"/>
        <v>4435.1423452120243</v>
      </c>
      <c r="H129" s="236">
        <f>H130</f>
        <v>45381.88</v>
      </c>
      <c r="I129" s="255">
        <f t="shared" si="6"/>
        <v>6023.2105647355493</v>
      </c>
      <c r="N129" s="25"/>
      <c r="O129" s="26"/>
      <c r="P129" s="27"/>
      <c r="Q129" s="308"/>
      <c r="R129" s="318"/>
      <c r="S129" s="210"/>
      <c r="T129" s="235"/>
      <c r="U129" s="120"/>
    </row>
    <row r="130" spans="2:21" x14ac:dyDescent="0.25">
      <c r="B130" s="249">
        <f>B131+B132+B133+B134</f>
        <v>33416.58</v>
      </c>
      <c r="C130" s="255">
        <f t="shared" si="5"/>
        <v>4435.1423452120243</v>
      </c>
      <c r="H130" s="244">
        <f>H131+H134+H137</f>
        <v>45381.88</v>
      </c>
      <c r="I130" s="255">
        <f t="shared" si="6"/>
        <v>6023.2105647355493</v>
      </c>
      <c r="N130" s="79"/>
      <c r="O130" s="80"/>
      <c r="P130" s="81"/>
      <c r="Q130" s="316"/>
      <c r="R130" s="317"/>
      <c r="S130" s="284"/>
      <c r="T130" s="239"/>
      <c r="U130" s="141"/>
    </row>
    <row r="131" spans="2:21" x14ac:dyDescent="0.25">
      <c r="B131" s="235">
        <v>5877.5</v>
      </c>
      <c r="C131" s="255">
        <f t="shared" si="5"/>
        <v>780.07830645696458</v>
      </c>
      <c r="H131" s="239">
        <f>H132+H133</f>
        <v>0</v>
      </c>
      <c r="I131" s="255">
        <f t="shared" si="6"/>
        <v>0</v>
      </c>
      <c r="N131" s="25"/>
      <c r="O131" s="26"/>
      <c r="P131" s="27"/>
      <c r="Q131" s="308"/>
      <c r="R131" s="318"/>
      <c r="S131" s="210"/>
      <c r="T131" s="235"/>
      <c r="U131" s="120"/>
    </row>
    <row r="132" spans="2:21" x14ac:dyDescent="0.25">
      <c r="B132" s="235">
        <v>17539.080000000002</v>
      </c>
      <c r="C132" s="255">
        <f t="shared" si="5"/>
        <v>2327.8359546087995</v>
      </c>
      <c r="H132" s="235">
        <v>0</v>
      </c>
      <c r="I132" s="255">
        <f t="shared" si="6"/>
        <v>0</v>
      </c>
      <c r="N132" s="25"/>
      <c r="O132" s="26"/>
      <c r="P132" s="27"/>
      <c r="Q132" s="308"/>
      <c r="R132" s="318"/>
      <c r="S132" s="210"/>
      <c r="T132" s="235"/>
      <c r="U132" s="120"/>
    </row>
    <row r="133" spans="2:21" x14ac:dyDescent="0.25">
      <c r="B133" s="235">
        <v>5000</v>
      </c>
      <c r="C133" s="255">
        <f t="shared" ref="C133:C196" si="11">B133/7.5345</f>
        <v>663.61404207313024</v>
      </c>
      <c r="H133" s="235">
        <v>0</v>
      </c>
      <c r="I133" s="255">
        <f t="shared" si="6"/>
        <v>0</v>
      </c>
      <c r="N133" s="40"/>
      <c r="O133" s="41"/>
      <c r="P133" s="42"/>
      <c r="Q133" s="314"/>
      <c r="R133" s="315"/>
      <c r="S133" s="259"/>
      <c r="T133" s="244"/>
      <c r="U133" s="122"/>
    </row>
    <row r="134" spans="2:21" x14ac:dyDescent="0.25">
      <c r="B134" s="235">
        <v>5000</v>
      </c>
      <c r="C134" s="255">
        <f t="shared" si="11"/>
        <v>663.61404207313024</v>
      </c>
      <c r="H134" s="239">
        <f>H136+H135</f>
        <v>45381.88</v>
      </c>
      <c r="I134" s="255">
        <f t="shared" ref="I134:I197" si="12">H134/7.5345</f>
        <v>6023.2105647355493</v>
      </c>
      <c r="N134" s="79"/>
      <c r="O134" s="80"/>
      <c r="P134" s="81"/>
      <c r="Q134" s="316"/>
      <c r="R134" s="317"/>
      <c r="S134" s="284"/>
      <c r="T134" s="239"/>
      <c r="U134" s="141"/>
    </row>
    <row r="135" spans="2:21" x14ac:dyDescent="0.25">
      <c r="B135" s="247">
        <f t="shared" ref="B135:B138" si="13">B136</f>
        <v>84461.27</v>
      </c>
      <c r="C135" s="255">
        <f t="shared" si="11"/>
        <v>11209.936956666003</v>
      </c>
      <c r="H135" s="235">
        <v>0</v>
      </c>
      <c r="I135" s="255">
        <f t="shared" si="12"/>
        <v>0</v>
      </c>
      <c r="N135" s="25"/>
      <c r="O135" s="26"/>
      <c r="P135" s="27"/>
      <c r="Q135" s="308"/>
      <c r="R135" s="318"/>
      <c r="S135" s="210"/>
      <c r="T135" s="235"/>
      <c r="U135" s="120"/>
    </row>
    <row r="136" spans="2:21" x14ac:dyDescent="0.25">
      <c r="B136" s="236">
        <f t="shared" si="13"/>
        <v>84461.27</v>
      </c>
      <c r="C136" s="255">
        <f t="shared" si="11"/>
        <v>11209.936956666003</v>
      </c>
      <c r="H136" s="235">
        <v>45381.88</v>
      </c>
      <c r="I136" s="255">
        <f t="shared" si="12"/>
        <v>6023.2105647355493</v>
      </c>
      <c r="N136" s="79"/>
      <c r="O136" s="88"/>
      <c r="P136" s="83"/>
      <c r="Q136" s="319"/>
      <c r="R136" s="320"/>
      <c r="S136" s="284"/>
      <c r="T136" s="239"/>
      <c r="U136" s="141"/>
    </row>
    <row r="137" spans="2:21" x14ac:dyDescent="0.25">
      <c r="B137" s="244">
        <f t="shared" si="13"/>
        <v>84461.27</v>
      </c>
      <c r="C137" s="255">
        <f t="shared" si="11"/>
        <v>11209.936956666003</v>
      </c>
      <c r="H137" s="239">
        <f>H138</f>
        <v>0</v>
      </c>
      <c r="I137" s="255">
        <f t="shared" si="12"/>
        <v>0</v>
      </c>
      <c r="N137" s="25"/>
      <c r="O137" s="34"/>
      <c r="P137" s="27"/>
      <c r="Q137" s="321"/>
      <c r="R137" s="322"/>
      <c r="S137" s="210"/>
      <c r="T137" s="235"/>
      <c r="U137" s="120"/>
    </row>
    <row r="138" spans="2:21" x14ac:dyDescent="0.25">
      <c r="B138" s="239">
        <f t="shared" si="13"/>
        <v>84461.27</v>
      </c>
      <c r="C138" s="255">
        <f t="shared" si="11"/>
        <v>11209.936956666003</v>
      </c>
      <c r="H138" s="235">
        <v>0</v>
      </c>
      <c r="I138" s="255">
        <f t="shared" si="12"/>
        <v>0</v>
      </c>
      <c r="N138" s="25"/>
      <c r="O138" s="34"/>
      <c r="P138" s="27"/>
      <c r="Q138" s="321"/>
      <c r="R138" s="322"/>
      <c r="S138" s="210"/>
      <c r="T138" s="235"/>
      <c r="U138" s="120"/>
    </row>
    <row r="139" spans="2:21" x14ac:dyDescent="0.25">
      <c r="B139" s="235">
        <v>84461.27</v>
      </c>
      <c r="C139" s="255">
        <f t="shared" si="11"/>
        <v>11209.936956666003</v>
      </c>
      <c r="H139" s="213">
        <f>H141+H161</f>
        <v>18600</v>
      </c>
      <c r="I139" s="255">
        <f t="shared" si="12"/>
        <v>2468.6442365120442</v>
      </c>
      <c r="N139" s="25"/>
      <c r="O139" s="34"/>
      <c r="P139" s="27"/>
      <c r="Q139" s="321"/>
      <c r="R139" s="322"/>
      <c r="S139" s="210"/>
      <c r="T139" s="235"/>
      <c r="U139" s="120"/>
    </row>
    <row r="140" spans="2:21" x14ac:dyDescent="0.25">
      <c r="B140" s="247">
        <f>B142</f>
        <v>10000</v>
      </c>
      <c r="C140" s="255">
        <f t="shared" si="11"/>
        <v>1327.2280841462605</v>
      </c>
      <c r="H140" s="235"/>
      <c r="I140" s="255">
        <f t="shared" si="12"/>
        <v>0</v>
      </c>
      <c r="N140" s="79"/>
      <c r="O140" s="88"/>
      <c r="P140" s="83"/>
      <c r="Q140" s="319"/>
      <c r="R140" s="320"/>
      <c r="S140" s="284"/>
      <c r="T140" s="239"/>
      <c r="U140" s="141"/>
    </row>
    <row r="141" spans="2:21" x14ac:dyDescent="0.25">
      <c r="B141" s="235"/>
      <c r="C141" s="255">
        <f t="shared" si="11"/>
        <v>0</v>
      </c>
      <c r="H141" s="236">
        <f>H142+H150</f>
        <v>18600</v>
      </c>
      <c r="I141" s="255">
        <f t="shared" si="12"/>
        <v>2468.6442365120442</v>
      </c>
      <c r="N141" s="25"/>
      <c r="O141" s="34"/>
      <c r="P141" s="27"/>
      <c r="Q141" s="321"/>
      <c r="R141" s="322"/>
      <c r="S141" s="210"/>
      <c r="T141" s="235"/>
      <c r="U141" s="120"/>
    </row>
    <row r="142" spans="2:21" x14ac:dyDescent="0.25">
      <c r="B142" s="236">
        <v>10000</v>
      </c>
      <c r="C142" s="255">
        <f t="shared" si="11"/>
        <v>1327.2280841462605</v>
      </c>
      <c r="H142" s="244">
        <f>H143+H145+H147</f>
        <v>18600</v>
      </c>
      <c r="I142" s="255">
        <f t="shared" si="12"/>
        <v>2468.6442365120442</v>
      </c>
      <c r="N142" s="25"/>
      <c r="O142" s="34"/>
      <c r="P142" s="27"/>
      <c r="Q142" s="321"/>
      <c r="R142" s="322"/>
      <c r="S142" s="210"/>
      <c r="T142" s="235"/>
      <c r="U142" s="120"/>
    </row>
    <row r="143" spans="2:21" x14ac:dyDescent="0.25">
      <c r="B143" s="235">
        <v>10000</v>
      </c>
      <c r="C143" s="255">
        <f t="shared" si="11"/>
        <v>1327.2280841462605</v>
      </c>
      <c r="H143" s="239">
        <f>H144</f>
        <v>15965.66</v>
      </c>
      <c r="I143" s="255">
        <f t="shared" si="12"/>
        <v>2119.0072333930584</v>
      </c>
      <c r="N143" s="286"/>
      <c r="O143" s="287"/>
      <c r="P143" s="104"/>
      <c r="Q143" s="323"/>
      <c r="R143" s="324"/>
      <c r="S143" s="210"/>
      <c r="T143" s="235"/>
      <c r="U143" s="120"/>
    </row>
    <row r="144" spans="2:21" x14ac:dyDescent="0.25">
      <c r="B144" s="235">
        <v>10000</v>
      </c>
      <c r="C144" s="255">
        <f t="shared" si="11"/>
        <v>1327.2280841462605</v>
      </c>
      <c r="H144" s="235">
        <v>15965.66</v>
      </c>
      <c r="I144" s="255">
        <f t="shared" si="12"/>
        <v>2119.0072333930584</v>
      </c>
      <c r="N144" s="68"/>
      <c r="O144" s="72"/>
      <c r="P144" s="69"/>
      <c r="Q144" s="312"/>
      <c r="R144" s="313"/>
      <c r="S144" s="258"/>
      <c r="T144" s="236"/>
      <c r="U144" s="121"/>
    </row>
    <row r="145" spans="2:21" x14ac:dyDescent="0.25">
      <c r="B145" s="233">
        <f>B147</f>
        <v>5097.1099999999997</v>
      </c>
      <c r="C145" s="255">
        <f t="shared" si="11"/>
        <v>676.50275399827456</v>
      </c>
      <c r="H145" s="239">
        <f>H146</f>
        <v>0</v>
      </c>
      <c r="I145" s="255">
        <f t="shared" si="12"/>
        <v>0</v>
      </c>
      <c r="N145" s="40"/>
      <c r="O145" s="41"/>
      <c r="P145" s="42"/>
      <c r="Q145" s="314"/>
      <c r="R145" s="315"/>
      <c r="S145" s="259"/>
      <c r="T145" s="244"/>
      <c r="U145" s="122"/>
    </row>
    <row r="146" spans="2:21" x14ac:dyDescent="0.25">
      <c r="B146" s="235"/>
      <c r="C146" s="255">
        <f t="shared" si="11"/>
        <v>0</v>
      </c>
      <c r="H146" s="235">
        <v>0</v>
      </c>
      <c r="I146" s="255">
        <f t="shared" si="12"/>
        <v>0</v>
      </c>
      <c r="N146" s="79"/>
      <c r="O146" s="80"/>
      <c r="P146" s="81"/>
      <c r="Q146" s="316"/>
      <c r="R146" s="317"/>
      <c r="S146" s="284"/>
      <c r="T146" s="239"/>
      <c r="U146" s="141"/>
    </row>
    <row r="147" spans="2:21" x14ac:dyDescent="0.25">
      <c r="B147" s="236">
        <f>B148</f>
        <v>5097.1099999999997</v>
      </c>
      <c r="C147" s="255">
        <f t="shared" si="11"/>
        <v>676.50275399827456</v>
      </c>
      <c r="H147" s="239">
        <f>H148+H149</f>
        <v>2634.34</v>
      </c>
      <c r="I147" s="255">
        <f t="shared" si="12"/>
        <v>349.637003118986</v>
      </c>
      <c r="N147" s="25"/>
      <c r="O147" s="26"/>
      <c r="P147" s="27"/>
      <c r="Q147" s="308"/>
      <c r="R147" s="318"/>
      <c r="S147" s="210"/>
      <c r="T147" s="235"/>
      <c r="U147" s="120"/>
    </row>
    <row r="148" spans="2:21" x14ac:dyDescent="0.25">
      <c r="B148" s="244">
        <v>5097.1099999999997</v>
      </c>
      <c r="C148" s="255">
        <f t="shared" si="11"/>
        <v>676.50275399827456</v>
      </c>
      <c r="H148" s="235">
        <v>2634.34</v>
      </c>
      <c r="I148" s="255">
        <f t="shared" si="12"/>
        <v>349.637003118986</v>
      </c>
      <c r="N148" s="79"/>
      <c r="O148" s="80"/>
      <c r="P148" s="81"/>
      <c r="Q148" s="316"/>
      <c r="R148" s="317"/>
      <c r="S148" s="284"/>
      <c r="T148" s="239"/>
      <c r="U148" s="141"/>
    </row>
    <row r="149" spans="2:21" x14ac:dyDescent="0.25">
      <c r="B149" s="239">
        <f>A150</f>
        <v>0</v>
      </c>
      <c r="C149" s="255">
        <f t="shared" si="11"/>
        <v>0</v>
      </c>
      <c r="H149" s="235"/>
      <c r="I149" s="255">
        <f t="shared" si="12"/>
        <v>0</v>
      </c>
      <c r="N149" s="25"/>
      <c r="O149" s="26"/>
      <c r="P149" s="27"/>
      <c r="Q149" s="308"/>
      <c r="R149" s="318"/>
      <c r="S149" s="210"/>
      <c r="T149" s="235"/>
      <c r="U149" s="120"/>
    </row>
    <row r="150" spans="2:21" x14ac:dyDescent="0.25">
      <c r="B150" s="235">
        <v>5097.1099999999997</v>
      </c>
      <c r="C150" s="255">
        <f t="shared" si="11"/>
        <v>676.50275399827456</v>
      </c>
      <c r="H150" s="244">
        <f>H151+H153+H157</f>
        <v>0</v>
      </c>
      <c r="I150" s="255">
        <f t="shared" si="12"/>
        <v>0</v>
      </c>
      <c r="N150" s="79"/>
      <c r="O150" s="80"/>
      <c r="P150" s="81"/>
      <c r="Q150" s="316"/>
      <c r="R150" s="317"/>
      <c r="S150" s="284"/>
      <c r="T150" s="239"/>
      <c r="U150" s="141"/>
    </row>
    <row r="151" spans="2:21" x14ac:dyDescent="0.25">
      <c r="B151" s="233">
        <f>B152+B228+B249+B285+B326+B341+B346+B353</f>
        <v>3426799.31</v>
      </c>
      <c r="C151" s="255">
        <f t="shared" si="11"/>
        <v>454814.42829650274</v>
      </c>
      <c r="H151" s="239">
        <f>H152</f>
        <v>0</v>
      </c>
      <c r="I151" s="255">
        <f t="shared" si="12"/>
        <v>0</v>
      </c>
      <c r="N151" s="25"/>
      <c r="O151" s="26"/>
      <c r="P151" s="27"/>
      <c r="Q151" s="308"/>
      <c r="R151" s="318"/>
      <c r="S151" s="210"/>
      <c r="T151" s="235"/>
      <c r="U151" s="120"/>
    </row>
    <row r="152" spans="2:21" x14ac:dyDescent="0.25">
      <c r="B152" s="247">
        <f>B154+B187+B193+B223</f>
        <v>60494.94</v>
      </c>
      <c r="C152" s="255">
        <f t="shared" si="11"/>
        <v>8029.0583316742977</v>
      </c>
      <c r="H152" s="235"/>
      <c r="I152" s="255">
        <f t="shared" si="12"/>
        <v>0</v>
      </c>
      <c r="N152" s="25"/>
      <c r="O152" s="26"/>
      <c r="P152" s="27"/>
      <c r="Q152" s="308"/>
      <c r="R152" s="318"/>
      <c r="S152" s="210"/>
      <c r="T152" s="235"/>
      <c r="U152" s="120"/>
    </row>
    <row r="153" spans="2:21" x14ac:dyDescent="0.25">
      <c r="B153" s="235"/>
      <c r="C153" s="255">
        <f t="shared" si="11"/>
        <v>0</v>
      </c>
      <c r="H153" s="239">
        <f>H154+H155+H156</f>
        <v>0</v>
      </c>
      <c r="I153" s="255">
        <f t="shared" si="12"/>
        <v>0</v>
      </c>
      <c r="N153" s="40"/>
      <c r="O153" s="41"/>
      <c r="P153" s="42"/>
      <c r="Q153" s="314"/>
      <c r="R153" s="315"/>
      <c r="S153" s="259"/>
      <c r="T153" s="244"/>
      <c r="U153" s="122"/>
    </row>
    <row r="154" spans="2:21" x14ac:dyDescent="0.25">
      <c r="B154" s="236">
        <f>B155+B183</f>
        <v>10650.619999999999</v>
      </c>
      <c r="C154" s="255">
        <f t="shared" si="11"/>
        <v>1413.5801977569843</v>
      </c>
      <c r="H154" s="235"/>
      <c r="I154" s="255">
        <f t="shared" si="12"/>
        <v>0</v>
      </c>
      <c r="N154" s="79"/>
      <c r="O154" s="80"/>
      <c r="P154" s="81"/>
      <c r="Q154" s="316"/>
      <c r="R154" s="317"/>
      <c r="S154" s="284"/>
      <c r="T154" s="239"/>
      <c r="U154" s="141"/>
    </row>
    <row r="155" spans="2:21" x14ac:dyDescent="0.25">
      <c r="B155" s="244">
        <f>B156+B160+B167+B177</f>
        <v>10596.23</v>
      </c>
      <c r="C155" s="255">
        <f t="shared" si="11"/>
        <v>1406.3614042073129</v>
      </c>
      <c r="H155" s="235"/>
      <c r="I155" s="255">
        <f t="shared" si="12"/>
        <v>0</v>
      </c>
      <c r="N155" s="25"/>
      <c r="O155" s="26"/>
      <c r="P155" s="27"/>
      <c r="Q155" s="308"/>
      <c r="R155" s="318"/>
      <c r="S155" s="210"/>
      <c r="T155" s="235"/>
      <c r="U155" s="120"/>
    </row>
    <row r="156" spans="2:21" x14ac:dyDescent="0.25">
      <c r="B156" s="239">
        <f>B157+B158+B159</f>
        <v>877.2</v>
      </c>
      <c r="C156" s="255">
        <f t="shared" si="11"/>
        <v>116.42444754130997</v>
      </c>
      <c r="H156" s="235"/>
      <c r="I156" s="255">
        <f t="shared" si="12"/>
        <v>0</v>
      </c>
      <c r="N156" s="79"/>
      <c r="O156" s="88"/>
      <c r="P156" s="83"/>
      <c r="Q156" s="319"/>
      <c r="R156" s="320"/>
      <c r="S156" s="284"/>
      <c r="T156" s="239"/>
      <c r="U156" s="141"/>
    </row>
    <row r="157" spans="2:21" x14ac:dyDescent="0.25">
      <c r="B157" s="235">
        <v>877.2</v>
      </c>
      <c r="C157" s="255">
        <f t="shared" si="11"/>
        <v>116.42444754130997</v>
      </c>
      <c r="H157" s="239">
        <f>H158+H159</f>
        <v>0</v>
      </c>
      <c r="I157" s="255">
        <f t="shared" si="12"/>
        <v>0</v>
      </c>
      <c r="N157" s="25"/>
      <c r="O157" s="34"/>
      <c r="P157" s="27"/>
      <c r="Q157" s="321"/>
      <c r="R157" s="322"/>
      <c r="S157" s="210"/>
      <c r="T157" s="235"/>
      <c r="U157" s="120"/>
    </row>
    <row r="158" spans="2:21" x14ac:dyDescent="0.25">
      <c r="B158" s="235"/>
      <c r="C158" s="255">
        <f t="shared" si="11"/>
        <v>0</v>
      </c>
      <c r="H158" s="235"/>
      <c r="I158" s="255">
        <f t="shared" si="12"/>
        <v>0</v>
      </c>
      <c r="N158" s="25"/>
      <c r="O158" s="34"/>
      <c r="P158" s="27"/>
      <c r="Q158" s="321"/>
      <c r="R158" s="322"/>
      <c r="S158" s="210"/>
      <c r="T158" s="235"/>
      <c r="U158" s="120"/>
    </row>
    <row r="159" spans="2:21" x14ac:dyDescent="0.25">
      <c r="B159" s="235"/>
      <c r="C159" s="255">
        <f t="shared" si="11"/>
        <v>0</v>
      </c>
      <c r="H159" s="235"/>
      <c r="I159" s="255">
        <f t="shared" si="12"/>
        <v>0</v>
      </c>
      <c r="N159" s="25"/>
      <c r="O159" s="34"/>
      <c r="P159" s="27"/>
      <c r="Q159" s="321"/>
      <c r="R159" s="322"/>
      <c r="S159" s="210"/>
      <c r="T159" s="235"/>
      <c r="U159" s="120"/>
    </row>
    <row r="160" spans="2:21" x14ac:dyDescent="0.25">
      <c r="B160" s="239">
        <f>SUM(B161:B166)</f>
        <v>4333.05</v>
      </c>
      <c r="C160" s="255">
        <f t="shared" si="11"/>
        <v>575.09456500099543</v>
      </c>
      <c r="H160" s="235"/>
      <c r="I160" s="255">
        <f t="shared" si="12"/>
        <v>0</v>
      </c>
      <c r="N160" s="79"/>
      <c r="O160" s="88"/>
      <c r="P160" s="83"/>
      <c r="Q160" s="319"/>
      <c r="R160" s="320"/>
      <c r="S160" s="284"/>
      <c r="T160" s="239"/>
      <c r="U160" s="141"/>
    </row>
    <row r="161" spans="2:21" x14ac:dyDescent="0.25">
      <c r="B161" s="235">
        <v>1275.51</v>
      </c>
      <c r="C161" s="255">
        <f t="shared" si="11"/>
        <v>169.28926936093967</v>
      </c>
      <c r="H161" s="236">
        <f>H162+H170</f>
        <v>0</v>
      </c>
      <c r="I161" s="255">
        <f t="shared" si="12"/>
        <v>0</v>
      </c>
      <c r="N161" s="25"/>
      <c r="O161" s="34"/>
      <c r="P161" s="27"/>
      <c r="Q161" s="321"/>
      <c r="R161" s="322"/>
      <c r="S161" s="210"/>
      <c r="T161" s="235"/>
      <c r="U161" s="120"/>
    </row>
    <row r="162" spans="2:21" x14ac:dyDescent="0.25">
      <c r="B162" s="235">
        <v>449.32</v>
      </c>
      <c r="C162" s="255">
        <f t="shared" si="11"/>
        <v>59.635012276859776</v>
      </c>
      <c r="H162" s="244">
        <f>H163+H165+H167</f>
        <v>0</v>
      </c>
      <c r="I162" s="255">
        <f t="shared" si="12"/>
        <v>0</v>
      </c>
      <c r="N162" s="25"/>
      <c r="O162" s="34"/>
      <c r="P162" s="27"/>
      <c r="Q162" s="321"/>
      <c r="R162" s="322"/>
      <c r="S162" s="210"/>
      <c r="T162" s="235"/>
      <c r="U162" s="120"/>
    </row>
    <row r="163" spans="2:21" x14ac:dyDescent="0.25">
      <c r="B163" s="235">
        <v>100.72</v>
      </c>
      <c r="C163" s="255">
        <f t="shared" si="11"/>
        <v>13.367841263521136</v>
      </c>
      <c r="H163" s="239">
        <f>H164</f>
        <v>0</v>
      </c>
      <c r="I163" s="255">
        <f t="shared" si="12"/>
        <v>0</v>
      </c>
    </row>
    <row r="164" spans="2:21" x14ac:dyDescent="0.25">
      <c r="B164" s="235">
        <v>1027.53</v>
      </c>
      <c r="C164" s="255">
        <f t="shared" si="11"/>
        <v>136.3766673302807</v>
      </c>
      <c r="H164" s="235"/>
      <c r="I164" s="255">
        <f t="shared" si="12"/>
        <v>0</v>
      </c>
    </row>
    <row r="165" spans="2:21" x14ac:dyDescent="0.25">
      <c r="B165" s="235">
        <v>1474.67</v>
      </c>
      <c r="C165" s="255">
        <f t="shared" si="11"/>
        <v>195.7223438847966</v>
      </c>
      <c r="H165" s="239">
        <f>H166</f>
        <v>0</v>
      </c>
      <c r="I165" s="255">
        <f t="shared" si="12"/>
        <v>0</v>
      </c>
    </row>
    <row r="166" spans="2:21" x14ac:dyDescent="0.25">
      <c r="B166" s="235">
        <v>5.3</v>
      </c>
      <c r="C166" s="255">
        <f t="shared" si="11"/>
        <v>0.70343088459751801</v>
      </c>
      <c r="H166" s="235"/>
      <c r="I166" s="255">
        <f t="shared" si="12"/>
        <v>0</v>
      </c>
    </row>
    <row r="167" spans="2:21" x14ac:dyDescent="0.25">
      <c r="B167" s="239">
        <f>SUM(B168:B176)</f>
        <v>165.08</v>
      </c>
      <c r="C167" s="255">
        <f t="shared" si="11"/>
        <v>21.909881213086468</v>
      </c>
      <c r="H167" s="239">
        <f>H168+H169</f>
        <v>0</v>
      </c>
      <c r="I167" s="255">
        <f t="shared" si="12"/>
        <v>0</v>
      </c>
    </row>
    <row r="168" spans="2:21" x14ac:dyDescent="0.25">
      <c r="B168" s="235">
        <v>0</v>
      </c>
      <c r="C168" s="255">
        <f t="shared" si="11"/>
        <v>0</v>
      </c>
      <c r="H168" s="235"/>
      <c r="I168" s="255">
        <f t="shared" si="12"/>
        <v>0</v>
      </c>
    </row>
    <row r="169" spans="2:21" x14ac:dyDescent="0.25">
      <c r="B169" s="235">
        <v>0</v>
      </c>
      <c r="C169" s="255">
        <f t="shared" si="11"/>
        <v>0</v>
      </c>
      <c r="H169" s="235"/>
      <c r="I169" s="255">
        <f t="shared" si="12"/>
        <v>0</v>
      </c>
    </row>
    <row r="170" spans="2:21" x14ac:dyDescent="0.25">
      <c r="B170" s="235">
        <v>0</v>
      </c>
      <c r="C170" s="255">
        <f t="shared" si="11"/>
        <v>0</v>
      </c>
      <c r="H170" s="244">
        <f>H171+H173+H177</f>
        <v>0</v>
      </c>
      <c r="I170" s="255">
        <f t="shared" si="12"/>
        <v>0</v>
      </c>
    </row>
    <row r="171" spans="2:21" x14ac:dyDescent="0.25">
      <c r="B171" s="235">
        <v>0</v>
      </c>
      <c r="C171" s="255">
        <f t="shared" si="11"/>
        <v>0</v>
      </c>
      <c r="H171" s="239">
        <f>H172</f>
        <v>0</v>
      </c>
      <c r="I171" s="255">
        <f t="shared" si="12"/>
        <v>0</v>
      </c>
    </row>
    <row r="172" spans="2:21" x14ac:dyDescent="0.25">
      <c r="B172" s="235">
        <v>0</v>
      </c>
      <c r="C172" s="255">
        <f t="shared" si="11"/>
        <v>0</v>
      </c>
      <c r="H172" s="235"/>
      <c r="I172" s="255">
        <f t="shared" si="12"/>
        <v>0</v>
      </c>
    </row>
    <row r="173" spans="2:21" x14ac:dyDescent="0.25">
      <c r="B173" s="235">
        <v>0</v>
      </c>
      <c r="C173" s="255">
        <f t="shared" si="11"/>
        <v>0</v>
      </c>
      <c r="H173" s="239">
        <f>H174+H175+H176</f>
        <v>0</v>
      </c>
      <c r="I173" s="255">
        <f t="shared" si="12"/>
        <v>0</v>
      </c>
    </row>
    <row r="174" spans="2:21" x14ac:dyDescent="0.25">
      <c r="B174" s="235">
        <v>0</v>
      </c>
      <c r="C174" s="255">
        <f t="shared" si="11"/>
        <v>0</v>
      </c>
      <c r="H174" s="235"/>
      <c r="I174" s="255">
        <f t="shared" si="12"/>
        <v>0</v>
      </c>
    </row>
    <row r="175" spans="2:21" x14ac:dyDescent="0.25">
      <c r="B175" s="235">
        <v>0</v>
      </c>
      <c r="C175" s="255">
        <f t="shared" si="11"/>
        <v>0</v>
      </c>
      <c r="H175" s="235"/>
      <c r="I175" s="255">
        <f t="shared" si="12"/>
        <v>0</v>
      </c>
    </row>
    <row r="176" spans="2:21" x14ac:dyDescent="0.25">
      <c r="B176" s="235">
        <v>165.08</v>
      </c>
      <c r="C176" s="255">
        <f t="shared" si="11"/>
        <v>21.909881213086468</v>
      </c>
      <c r="H176" s="235"/>
      <c r="I176" s="255">
        <f t="shared" si="12"/>
        <v>0</v>
      </c>
    </row>
    <row r="177" spans="2:9" x14ac:dyDescent="0.25">
      <c r="B177" s="239">
        <f>SUM(B178:B182)</f>
        <v>5220.8999999999996</v>
      </c>
      <c r="C177" s="255">
        <f t="shared" si="11"/>
        <v>692.93251045192108</v>
      </c>
      <c r="H177" s="239">
        <f>H178+H179</f>
        <v>0</v>
      </c>
      <c r="I177" s="255">
        <f t="shared" si="12"/>
        <v>0</v>
      </c>
    </row>
    <row r="178" spans="2:9" x14ac:dyDescent="0.25">
      <c r="B178" s="235">
        <v>4812.13</v>
      </c>
      <c r="C178" s="255">
        <f t="shared" si="11"/>
        <v>638.6794080562745</v>
      </c>
      <c r="H178" s="235"/>
      <c r="I178" s="255">
        <f t="shared" si="12"/>
        <v>0</v>
      </c>
    </row>
    <row r="179" spans="2:9" x14ac:dyDescent="0.25">
      <c r="B179" s="235">
        <v>0</v>
      </c>
      <c r="C179" s="255">
        <f t="shared" si="11"/>
        <v>0</v>
      </c>
      <c r="H179" s="235"/>
      <c r="I179" s="255">
        <f t="shared" si="12"/>
        <v>0</v>
      </c>
    </row>
    <row r="180" spans="2:9" x14ac:dyDescent="0.25">
      <c r="B180" s="235">
        <v>0</v>
      </c>
      <c r="C180" s="255">
        <f t="shared" si="11"/>
        <v>0</v>
      </c>
      <c r="H180" s="213">
        <f>H182+H189</f>
        <v>1500</v>
      </c>
      <c r="I180" s="255">
        <f t="shared" si="12"/>
        <v>199.08421262193906</v>
      </c>
    </row>
    <row r="181" spans="2:9" x14ac:dyDescent="0.25">
      <c r="B181" s="235">
        <v>0</v>
      </c>
      <c r="C181" s="255">
        <f t="shared" si="11"/>
        <v>0</v>
      </c>
      <c r="H181" s="235"/>
      <c r="I181" s="255">
        <f t="shared" si="12"/>
        <v>0</v>
      </c>
    </row>
    <row r="182" spans="2:9" x14ac:dyDescent="0.25">
      <c r="B182" s="235">
        <v>408.77</v>
      </c>
      <c r="C182" s="255">
        <f t="shared" si="11"/>
        <v>54.253102395646685</v>
      </c>
      <c r="H182" s="236">
        <f>H183</f>
        <v>1500</v>
      </c>
      <c r="I182" s="255">
        <f t="shared" si="12"/>
        <v>199.08421262193906</v>
      </c>
    </row>
    <row r="183" spans="2:9" x14ac:dyDescent="0.25">
      <c r="B183" s="244">
        <f>B184</f>
        <v>54.39</v>
      </c>
      <c r="C183" s="255">
        <f t="shared" si="11"/>
        <v>7.2187935496715108</v>
      </c>
      <c r="H183" s="244">
        <f>H184+H186</f>
        <v>1500</v>
      </c>
      <c r="I183" s="255">
        <f t="shared" si="12"/>
        <v>199.08421262193906</v>
      </c>
    </row>
    <row r="184" spans="2:9" x14ac:dyDescent="0.25">
      <c r="B184" s="239">
        <f>B186+B185</f>
        <v>54.39</v>
      </c>
      <c r="C184" s="255">
        <f t="shared" si="11"/>
        <v>7.2187935496715108</v>
      </c>
      <c r="H184" s="239">
        <f>H185</f>
        <v>0</v>
      </c>
      <c r="I184" s="255">
        <f t="shared" si="12"/>
        <v>0</v>
      </c>
    </row>
    <row r="185" spans="2:9" x14ac:dyDescent="0.25">
      <c r="B185" s="235">
        <v>54.39</v>
      </c>
      <c r="C185" s="255">
        <f t="shared" si="11"/>
        <v>7.2187935496715108</v>
      </c>
      <c r="H185" s="235"/>
      <c r="I185" s="255">
        <f t="shared" si="12"/>
        <v>0</v>
      </c>
    </row>
    <row r="186" spans="2:9" x14ac:dyDescent="0.25">
      <c r="B186" s="235"/>
      <c r="C186" s="255">
        <f t="shared" si="11"/>
        <v>0</v>
      </c>
      <c r="H186" s="239">
        <f>H187</f>
        <v>1500</v>
      </c>
      <c r="I186" s="255">
        <f t="shared" si="12"/>
        <v>199.08421262193906</v>
      </c>
    </row>
    <row r="187" spans="2:9" x14ac:dyDescent="0.25">
      <c r="B187" s="236">
        <f t="shared" ref="B187:B188" si="14">B188</f>
        <v>2405.4499999999998</v>
      </c>
      <c r="C187" s="255">
        <f t="shared" si="11"/>
        <v>319.2580795009622</v>
      </c>
      <c r="H187" s="235">
        <v>1500</v>
      </c>
      <c r="I187" s="255">
        <f t="shared" si="12"/>
        <v>199.08421262193906</v>
      </c>
    </row>
    <row r="188" spans="2:9" x14ac:dyDescent="0.25">
      <c r="B188" s="249">
        <f t="shared" si="14"/>
        <v>2405.4499999999998</v>
      </c>
      <c r="C188" s="255">
        <f t="shared" si="11"/>
        <v>319.2580795009622</v>
      </c>
      <c r="H188" s="235"/>
      <c r="I188" s="255">
        <f t="shared" si="12"/>
        <v>0</v>
      </c>
    </row>
    <row r="189" spans="2:9" x14ac:dyDescent="0.25">
      <c r="B189" s="239">
        <f>B190+B191</f>
        <v>2405.4499999999998</v>
      </c>
      <c r="C189" s="255">
        <f t="shared" si="11"/>
        <v>319.2580795009622</v>
      </c>
      <c r="H189" s="236">
        <f>H190</f>
        <v>0</v>
      </c>
      <c r="I189" s="255">
        <f t="shared" si="12"/>
        <v>0</v>
      </c>
    </row>
    <row r="190" spans="2:9" x14ac:dyDescent="0.25">
      <c r="B190" s="250">
        <v>880.5</v>
      </c>
      <c r="C190" s="255">
        <f t="shared" si="11"/>
        <v>116.86243280907823</v>
      </c>
      <c r="H190" s="244">
        <f>H191+H193</f>
        <v>0</v>
      </c>
      <c r="I190" s="255">
        <f t="shared" si="12"/>
        <v>0</v>
      </c>
    </row>
    <row r="191" spans="2:9" x14ac:dyDescent="0.25">
      <c r="B191" s="250">
        <v>1524.95</v>
      </c>
      <c r="C191" s="255">
        <f t="shared" si="11"/>
        <v>202.395646691884</v>
      </c>
      <c r="H191" s="239">
        <f>H192</f>
        <v>0</v>
      </c>
      <c r="I191" s="255">
        <f t="shared" si="12"/>
        <v>0</v>
      </c>
    </row>
    <row r="192" spans="2:9" x14ac:dyDescent="0.25">
      <c r="B192" s="251"/>
      <c r="C192" s="255">
        <f t="shared" si="11"/>
        <v>0</v>
      </c>
      <c r="H192" s="235"/>
      <c r="I192" s="255">
        <f t="shared" si="12"/>
        <v>0</v>
      </c>
    </row>
    <row r="193" spans="2:9" x14ac:dyDescent="0.25">
      <c r="B193" s="236">
        <f>B194</f>
        <v>45938.87</v>
      </c>
      <c r="C193" s="255">
        <f t="shared" si="11"/>
        <v>6097.135841794412</v>
      </c>
      <c r="H193" s="239">
        <f>H194</f>
        <v>0</v>
      </c>
      <c r="I193" s="255">
        <f t="shared" si="12"/>
        <v>0</v>
      </c>
    </row>
    <row r="194" spans="2:9" x14ac:dyDescent="0.25">
      <c r="B194" s="252">
        <f>B195+B199+B206+B216</f>
        <v>45938.87</v>
      </c>
      <c r="C194" s="255">
        <f t="shared" si="11"/>
        <v>6097.135841794412</v>
      </c>
      <c r="H194" s="235"/>
      <c r="I194" s="255">
        <f t="shared" si="12"/>
        <v>0</v>
      </c>
    </row>
    <row r="195" spans="2:9" x14ac:dyDescent="0.25">
      <c r="B195" s="239">
        <f>B196+B197+B198</f>
        <v>800</v>
      </c>
      <c r="C195" s="255">
        <f t="shared" si="11"/>
        <v>106.17824673170084</v>
      </c>
      <c r="H195" s="213">
        <f t="shared" ref="H195:H198" si="15">H196</f>
        <v>0</v>
      </c>
      <c r="I195" s="255">
        <f t="shared" si="12"/>
        <v>0</v>
      </c>
    </row>
    <row r="196" spans="2:9" x14ac:dyDescent="0.25">
      <c r="B196" s="235">
        <v>800</v>
      </c>
      <c r="C196" s="255">
        <f t="shared" si="11"/>
        <v>106.17824673170084</v>
      </c>
      <c r="H196" s="236">
        <f t="shared" si="15"/>
        <v>0</v>
      </c>
      <c r="I196" s="255">
        <f t="shared" si="12"/>
        <v>0</v>
      </c>
    </row>
    <row r="197" spans="2:9" x14ac:dyDescent="0.25">
      <c r="B197" s="235">
        <v>0</v>
      </c>
      <c r="C197" s="255">
        <f t="shared" ref="C197:C260" si="16">B197/7.5345</f>
        <v>0</v>
      </c>
      <c r="H197" s="244">
        <f t="shared" si="15"/>
        <v>0</v>
      </c>
      <c r="I197" s="255">
        <f t="shared" si="12"/>
        <v>0</v>
      </c>
    </row>
    <row r="198" spans="2:9" x14ac:dyDescent="0.25">
      <c r="B198" s="235">
        <v>0</v>
      </c>
      <c r="C198" s="255">
        <f t="shared" si="16"/>
        <v>0</v>
      </c>
      <c r="H198" s="239">
        <f t="shared" si="15"/>
        <v>0</v>
      </c>
      <c r="I198" s="255">
        <f t="shared" ref="I198:I219" si="17">H198/7.5345</f>
        <v>0</v>
      </c>
    </row>
    <row r="199" spans="2:9" x14ac:dyDescent="0.25">
      <c r="B199" s="239">
        <f>SUM(B200:B205)</f>
        <v>3977.97</v>
      </c>
      <c r="C199" s="255">
        <f t="shared" si="16"/>
        <v>527.96735018913</v>
      </c>
      <c r="H199" s="235"/>
      <c r="I199" s="255">
        <f t="shared" si="17"/>
        <v>0</v>
      </c>
    </row>
    <row r="200" spans="2:9" x14ac:dyDescent="0.25">
      <c r="B200" s="235">
        <v>2977.97</v>
      </c>
      <c r="C200" s="255">
        <f t="shared" si="16"/>
        <v>395.24454177450389</v>
      </c>
      <c r="H200" s="213">
        <f>H201</f>
        <v>0</v>
      </c>
      <c r="I200" s="255">
        <f t="shared" si="17"/>
        <v>0</v>
      </c>
    </row>
    <row r="201" spans="2:9" x14ac:dyDescent="0.25">
      <c r="B201" s="235">
        <v>0</v>
      </c>
      <c r="C201" s="255">
        <f t="shared" si="16"/>
        <v>0</v>
      </c>
      <c r="H201" s="236">
        <f>H202</f>
        <v>0</v>
      </c>
      <c r="I201" s="255">
        <f t="shared" si="17"/>
        <v>0</v>
      </c>
    </row>
    <row r="202" spans="2:9" x14ac:dyDescent="0.25">
      <c r="B202" s="235">
        <v>0</v>
      </c>
      <c r="C202" s="255">
        <f t="shared" si="16"/>
        <v>0</v>
      </c>
      <c r="H202" s="244">
        <f>H203+H205</f>
        <v>0</v>
      </c>
      <c r="I202" s="255">
        <f t="shared" si="17"/>
        <v>0</v>
      </c>
    </row>
    <row r="203" spans="2:9" x14ac:dyDescent="0.25">
      <c r="B203" s="235">
        <v>0</v>
      </c>
      <c r="C203" s="255">
        <f t="shared" si="16"/>
        <v>0</v>
      </c>
      <c r="H203" s="239">
        <f>H204</f>
        <v>0</v>
      </c>
      <c r="I203" s="255">
        <f t="shared" si="17"/>
        <v>0</v>
      </c>
    </row>
    <row r="204" spans="2:9" x14ac:dyDescent="0.25">
      <c r="B204" s="235">
        <v>0</v>
      </c>
      <c r="C204" s="255">
        <f t="shared" si="16"/>
        <v>0</v>
      </c>
      <c r="H204" s="235"/>
      <c r="I204" s="255">
        <f t="shared" si="17"/>
        <v>0</v>
      </c>
    </row>
    <row r="205" spans="2:9" x14ac:dyDescent="0.25">
      <c r="B205" s="235">
        <v>1000</v>
      </c>
      <c r="C205" s="255">
        <f t="shared" si="16"/>
        <v>132.72280841462606</v>
      </c>
      <c r="H205" s="239">
        <f>H206</f>
        <v>0</v>
      </c>
      <c r="I205" s="255">
        <f t="shared" si="17"/>
        <v>0</v>
      </c>
    </row>
    <row r="206" spans="2:9" x14ac:dyDescent="0.25">
      <c r="B206" s="239">
        <f>SUM(B207:B215)</f>
        <v>41160.9</v>
      </c>
      <c r="C206" s="255">
        <f t="shared" si="16"/>
        <v>5462.9902448735811</v>
      </c>
      <c r="H206" s="235"/>
      <c r="I206" s="255">
        <f t="shared" si="17"/>
        <v>0</v>
      </c>
    </row>
    <row r="207" spans="2:9" x14ac:dyDescent="0.25">
      <c r="B207" s="235">
        <v>6000</v>
      </c>
      <c r="C207" s="255">
        <f t="shared" si="16"/>
        <v>796.33685048775624</v>
      </c>
      <c r="H207" s="247">
        <f>H209+H213</f>
        <v>72354.63</v>
      </c>
      <c r="I207" s="255">
        <f t="shared" si="17"/>
        <v>9603.1096954011555</v>
      </c>
    </row>
    <row r="208" spans="2:9" x14ac:dyDescent="0.25">
      <c r="B208" s="235"/>
      <c r="C208" s="255">
        <f t="shared" si="16"/>
        <v>0</v>
      </c>
      <c r="H208" s="235"/>
      <c r="I208" s="255">
        <f t="shared" si="17"/>
        <v>0</v>
      </c>
    </row>
    <row r="209" spans="2:9" x14ac:dyDescent="0.25">
      <c r="B209" s="235"/>
      <c r="C209" s="255">
        <f t="shared" si="16"/>
        <v>0</v>
      </c>
      <c r="H209" s="236">
        <f t="shared" ref="H209:H211" si="18">H210</f>
        <v>67739.199999999997</v>
      </c>
      <c r="I209" s="255">
        <f t="shared" si="17"/>
        <v>8990.5368637600368</v>
      </c>
    </row>
    <row r="210" spans="2:9" x14ac:dyDescent="0.25">
      <c r="B210" s="235"/>
      <c r="C210" s="255">
        <f t="shared" si="16"/>
        <v>0</v>
      </c>
      <c r="H210" s="244">
        <f t="shared" si="18"/>
        <v>67739.199999999997</v>
      </c>
      <c r="I210" s="255">
        <f t="shared" si="17"/>
        <v>8990.5368637600368</v>
      </c>
    </row>
    <row r="211" spans="2:9" x14ac:dyDescent="0.25">
      <c r="B211" s="235"/>
      <c r="C211" s="255">
        <f t="shared" si="16"/>
        <v>0</v>
      </c>
      <c r="H211" s="239">
        <f t="shared" si="18"/>
        <v>67739.199999999997</v>
      </c>
      <c r="I211" s="255">
        <f t="shared" si="17"/>
        <v>8990.5368637600368</v>
      </c>
    </row>
    <row r="212" spans="2:9" x14ac:dyDescent="0.25">
      <c r="B212" s="235">
        <v>12330</v>
      </c>
      <c r="C212" s="255">
        <f t="shared" si="16"/>
        <v>1636.4722277523392</v>
      </c>
      <c r="H212" s="235">
        <v>67739.199999999997</v>
      </c>
      <c r="I212" s="255">
        <f t="shared" si="17"/>
        <v>8990.5368637600368</v>
      </c>
    </row>
    <row r="213" spans="2:9" x14ac:dyDescent="0.25">
      <c r="B213" s="235">
        <v>10465.66</v>
      </c>
      <c r="C213" s="255">
        <f t="shared" si="16"/>
        <v>1389.0317871126151</v>
      </c>
      <c r="H213" s="236">
        <f t="shared" ref="H213:H214" si="19">H214</f>
        <v>4615.43</v>
      </c>
      <c r="I213" s="255">
        <f t="shared" si="17"/>
        <v>612.57283164111755</v>
      </c>
    </row>
    <row r="214" spans="2:9" x14ac:dyDescent="0.25">
      <c r="B214" s="235">
        <v>250</v>
      </c>
      <c r="C214" s="255">
        <f t="shared" si="16"/>
        <v>33.180702103656515</v>
      </c>
      <c r="H214" s="244">
        <f t="shared" si="19"/>
        <v>4615.43</v>
      </c>
      <c r="I214" s="255">
        <f t="shared" si="17"/>
        <v>612.57283164111755</v>
      </c>
    </row>
    <row r="215" spans="2:9" x14ac:dyDescent="0.25">
      <c r="B215" s="235">
        <v>12115.24</v>
      </c>
      <c r="C215" s="255">
        <f t="shared" si="16"/>
        <v>1607.9686774172139</v>
      </c>
      <c r="H215" s="239">
        <f>H216+H217</f>
        <v>4615.43</v>
      </c>
      <c r="I215" s="255">
        <f t="shared" si="17"/>
        <v>612.57283164111755</v>
      </c>
    </row>
    <row r="216" spans="2:9" x14ac:dyDescent="0.25">
      <c r="B216" s="239">
        <f>SUM(B217:B221)</f>
        <v>0</v>
      </c>
      <c r="C216" s="255">
        <f t="shared" si="16"/>
        <v>0</v>
      </c>
      <c r="H216" s="235"/>
      <c r="I216" s="255">
        <f t="shared" si="17"/>
        <v>0</v>
      </c>
    </row>
    <row r="217" spans="2:9" x14ac:dyDescent="0.25">
      <c r="B217" s="235">
        <v>0</v>
      </c>
      <c r="C217" s="255">
        <f t="shared" si="16"/>
        <v>0</v>
      </c>
      <c r="H217" s="235">
        <v>4615.43</v>
      </c>
      <c r="I217" s="255">
        <f t="shared" si="17"/>
        <v>612.57283164111755</v>
      </c>
    </row>
    <row r="218" spans="2:9" x14ac:dyDescent="0.25">
      <c r="B218" s="235">
        <v>0</v>
      </c>
      <c r="C218" s="255">
        <f t="shared" si="16"/>
        <v>0</v>
      </c>
      <c r="H218">
        <v>3920674.65</v>
      </c>
      <c r="I218" s="255">
        <f t="shared" si="17"/>
        <v>520362.95042803104</v>
      </c>
    </row>
    <row r="219" spans="2:9" x14ac:dyDescent="0.25">
      <c r="B219" s="235">
        <v>0</v>
      </c>
      <c r="C219" s="255">
        <f t="shared" si="16"/>
        <v>0</v>
      </c>
      <c r="H219">
        <v>410263.9</v>
      </c>
      <c r="I219" s="255">
        <f t="shared" si="17"/>
        <v>54451.376999137305</v>
      </c>
    </row>
    <row r="220" spans="2:9" x14ac:dyDescent="0.25">
      <c r="B220" s="235">
        <v>0</v>
      </c>
      <c r="C220" s="255">
        <f t="shared" si="16"/>
        <v>0</v>
      </c>
    </row>
    <row r="221" spans="2:9" x14ac:dyDescent="0.25">
      <c r="B221" s="235">
        <v>0</v>
      </c>
      <c r="C221" s="255">
        <f t="shared" si="16"/>
        <v>0</v>
      </c>
    </row>
    <row r="222" spans="2:9" x14ac:dyDescent="0.25">
      <c r="B222" s="235"/>
      <c r="C222" s="255">
        <f t="shared" si="16"/>
        <v>0</v>
      </c>
    </row>
    <row r="223" spans="2:9" x14ac:dyDescent="0.25">
      <c r="B223" s="236">
        <f t="shared" ref="B223" si="20">B224</f>
        <v>1500</v>
      </c>
      <c r="C223" s="255">
        <f t="shared" si="16"/>
        <v>199.08421262193906</v>
      </c>
    </row>
    <row r="224" spans="2:9" x14ac:dyDescent="0.25">
      <c r="B224" s="244">
        <f>B226</f>
        <v>1500</v>
      </c>
      <c r="C224" s="255">
        <f t="shared" si="16"/>
        <v>199.08421262193906</v>
      </c>
    </row>
    <row r="225" spans="2:3" x14ac:dyDescent="0.25">
      <c r="B225" s="244"/>
      <c r="C225" s="255">
        <f t="shared" si="16"/>
        <v>0</v>
      </c>
    </row>
    <row r="226" spans="2:3" x14ac:dyDescent="0.25">
      <c r="B226" s="239">
        <f>B227</f>
        <v>1500</v>
      </c>
      <c r="C226" s="255">
        <f t="shared" si="16"/>
        <v>199.08421262193906</v>
      </c>
    </row>
    <row r="227" spans="2:3" x14ac:dyDescent="0.25">
      <c r="B227" s="235">
        <v>1500</v>
      </c>
      <c r="C227" s="255">
        <f t="shared" si="16"/>
        <v>199.08421262193906</v>
      </c>
    </row>
    <row r="228" spans="2:3" x14ac:dyDescent="0.25">
      <c r="B228" s="247">
        <f>B230</f>
        <v>3244690.67</v>
      </c>
      <c r="C228" s="255">
        <f t="shared" si="16"/>
        <v>430644.45815913461</v>
      </c>
    </row>
    <row r="229" spans="2:3" x14ac:dyDescent="0.25">
      <c r="B229" s="235"/>
      <c r="C229" s="255">
        <f t="shared" si="16"/>
        <v>0</v>
      </c>
    </row>
    <row r="230" spans="2:3" x14ac:dyDescent="0.25">
      <c r="B230" s="236">
        <f>B231+B239</f>
        <v>3244690.67</v>
      </c>
      <c r="C230" s="255">
        <f t="shared" si="16"/>
        <v>430644.45815913461</v>
      </c>
    </row>
    <row r="231" spans="2:3" x14ac:dyDescent="0.25">
      <c r="B231" s="244">
        <f>B232+B234+B236</f>
        <v>3126623.01</v>
      </c>
      <c r="C231" s="255">
        <f t="shared" si="16"/>
        <v>414974.18674099137</v>
      </c>
    </row>
    <row r="232" spans="2:3" x14ac:dyDescent="0.25">
      <c r="B232" s="239">
        <f>B233</f>
        <v>2597719.87</v>
      </c>
      <c r="C232" s="255">
        <f t="shared" si="16"/>
        <v>344776.67662087729</v>
      </c>
    </row>
    <row r="233" spans="2:3" x14ac:dyDescent="0.25">
      <c r="B233" s="235">
        <v>2597719.87</v>
      </c>
      <c r="C233" s="255">
        <f t="shared" si="16"/>
        <v>344776.67662087729</v>
      </c>
    </row>
    <row r="234" spans="2:3" x14ac:dyDescent="0.25">
      <c r="B234" s="239">
        <f>B235</f>
        <v>108950.94</v>
      </c>
      <c r="C234" s="255">
        <f t="shared" si="16"/>
        <v>14460.274736213418</v>
      </c>
    </row>
    <row r="235" spans="2:3" x14ac:dyDescent="0.25">
      <c r="B235" s="235">
        <v>108950.94</v>
      </c>
      <c r="C235" s="255">
        <f t="shared" si="16"/>
        <v>14460.274736213418</v>
      </c>
    </row>
    <row r="236" spans="2:3" x14ac:dyDescent="0.25">
      <c r="B236" s="239">
        <f>B237+B238</f>
        <v>419952.19999999995</v>
      </c>
      <c r="C236" s="255">
        <f t="shared" si="16"/>
        <v>55737.235383900712</v>
      </c>
    </row>
    <row r="237" spans="2:3" x14ac:dyDescent="0.25">
      <c r="B237" s="235">
        <v>419484.48</v>
      </c>
      <c r="C237" s="255">
        <f t="shared" si="16"/>
        <v>55675.158271949032</v>
      </c>
    </row>
    <row r="238" spans="2:3" x14ac:dyDescent="0.25">
      <c r="B238" s="235">
        <v>467.72</v>
      </c>
      <c r="C238" s="255">
        <f t="shared" si="16"/>
        <v>62.077111951688899</v>
      </c>
    </row>
    <row r="239" spans="2:3" x14ac:dyDescent="0.25">
      <c r="B239" s="244">
        <f>B240+B242</f>
        <v>118067.66</v>
      </c>
      <c r="C239" s="255">
        <f t="shared" si="16"/>
        <v>15670.271418143207</v>
      </c>
    </row>
    <row r="240" spans="2:3" x14ac:dyDescent="0.25">
      <c r="B240" s="239">
        <f>B241</f>
        <v>105442.66</v>
      </c>
      <c r="C240" s="255">
        <f t="shared" si="16"/>
        <v>13994.645961908554</v>
      </c>
    </row>
    <row r="241" spans="2:3" x14ac:dyDescent="0.25">
      <c r="B241" s="235">
        <v>105442.66</v>
      </c>
      <c r="C241" s="255">
        <f t="shared" si="16"/>
        <v>13994.645961908554</v>
      </c>
    </row>
    <row r="242" spans="2:3" x14ac:dyDescent="0.25">
      <c r="B242" s="239">
        <f>B243</f>
        <v>12625</v>
      </c>
      <c r="C242" s="255">
        <f t="shared" si="16"/>
        <v>1675.6254562346539</v>
      </c>
    </row>
    <row r="243" spans="2:3" x14ac:dyDescent="0.25">
      <c r="B243" s="235">
        <v>12625</v>
      </c>
      <c r="C243" s="255">
        <f t="shared" si="16"/>
        <v>1675.6254562346539</v>
      </c>
    </row>
    <row r="244" spans="2:3" x14ac:dyDescent="0.25">
      <c r="B244" s="235"/>
      <c r="C244" s="255">
        <f t="shared" si="16"/>
        <v>0</v>
      </c>
    </row>
    <row r="245" spans="2:3" x14ac:dyDescent="0.25">
      <c r="B245" s="236">
        <f t="shared" ref="B245:B247" si="21">B246</f>
        <v>0</v>
      </c>
      <c r="C245" s="255">
        <f t="shared" si="16"/>
        <v>0</v>
      </c>
    </row>
    <row r="246" spans="2:3" x14ac:dyDescent="0.25">
      <c r="B246" s="253">
        <f t="shared" si="21"/>
        <v>0</v>
      </c>
      <c r="C246" s="255">
        <f t="shared" si="16"/>
        <v>0</v>
      </c>
    </row>
    <row r="247" spans="2:3" x14ac:dyDescent="0.25">
      <c r="B247" s="254">
        <f t="shared" si="21"/>
        <v>0</v>
      </c>
      <c r="C247" s="255">
        <f t="shared" si="16"/>
        <v>0</v>
      </c>
    </row>
    <row r="248" spans="2:3" x14ac:dyDescent="0.25">
      <c r="B248" s="235"/>
      <c r="C248" s="255">
        <f t="shared" si="16"/>
        <v>0</v>
      </c>
    </row>
    <row r="249" spans="2:3" x14ac:dyDescent="0.25">
      <c r="B249" s="247">
        <f>B251+B275</f>
        <v>101513.7</v>
      </c>
      <c r="C249" s="255">
        <f t="shared" si="16"/>
        <v>13473.183356559824</v>
      </c>
    </row>
    <row r="250" spans="2:3" x14ac:dyDescent="0.25">
      <c r="B250" s="235"/>
      <c r="C250" s="255">
        <f t="shared" si="16"/>
        <v>0</v>
      </c>
    </row>
    <row r="251" spans="2:3" x14ac:dyDescent="0.25">
      <c r="B251" s="236">
        <f>B252</f>
        <v>56131.82</v>
      </c>
      <c r="C251" s="255">
        <f t="shared" si="16"/>
        <v>7449.9727918242743</v>
      </c>
    </row>
    <row r="252" spans="2:3" x14ac:dyDescent="0.25">
      <c r="B252" s="244">
        <f>B253+B256+B262+B272</f>
        <v>56131.82</v>
      </c>
      <c r="C252" s="255">
        <f t="shared" si="16"/>
        <v>7449.9727918242743</v>
      </c>
    </row>
    <row r="253" spans="2:3" x14ac:dyDescent="0.25">
      <c r="B253" s="239">
        <f>B254+B255</f>
        <v>0</v>
      </c>
      <c r="C253" s="255">
        <f t="shared" si="16"/>
        <v>0</v>
      </c>
    </row>
    <row r="254" spans="2:3" x14ac:dyDescent="0.25">
      <c r="B254" s="235">
        <v>0</v>
      </c>
      <c r="C254" s="255">
        <f t="shared" si="16"/>
        <v>0</v>
      </c>
    </row>
    <row r="255" spans="2:3" x14ac:dyDescent="0.25">
      <c r="B255" s="235">
        <v>0</v>
      </c>
      <c r="C255" s="255">
        <f t="shared" si="16"/>
        <v>0</v>
      </c>
    </row>
    <row r="256" spans="2:3" x14ac:dyDescent="0.25">
      <c r="B256" s="239">
        <f>SUM(B257:B261)</f>
        <v>56131.82</v>
      </c>
      <c r="C256" s="255">
        <f t="shared" si="16"/>
        <v>7449.9727918242743</v>
      </c>
    </row>
    <row r="257" spans="2:3" x14ac:dyDescent="0.25">
      <c r="B257" s="235">
        <v>0</v>
      </c>
      <c r="C257" s="255">
        <f t="shared" si="16"/>
        <v>0</v>
      </c>
    </row>
    <row r="258" spans="2:3" x14ac:dyDescent="0.25">
      <c r="B258" s="235">
        <v>56131.82</v>
      </c>
      <c r="C258" s="255">
        <f t="shared" si="16"/>
        <v>7449.9727918242743</v>
      </c>
    </row>
    <row r="259" spans="2:3" x14ac:dyDescent="0.25">
      <c r="B259" s="235">
        <v>0</v>
      </c>
      <c r="C259" s="255">
        <f t="shared" si="16"/>
        <v>0</v>
      </c>
    </row>
    <row r="260" spans="2:3" x14ac:dyDescent="0.25">
      <c r="B260" s="235">
        <v>0</v>
      </c>
      <c r="C260" s="255">
        <f t="shared" si="16"/>
        <v>0</v>
      </c>
    </row>
    <row r="261" spans="2:3" x14ac:dyDescent="0.25">
      <c r="B261" s="235">
        <v>0</v>
      </c>
      <c r="C261" s="255">
        <f t="shared" ref="C261:C324" si="22">B261/7.5345</f>
        <v>0</v>
      </c>
    </row>
    <row r="262" spans="2:3" x14ac:dyDescent="0.25">
      <c r="B262" s="239">
        <f>SUM(B263:B271)</f>
        <v>0</v>
      </c>
      <c r="C262" s="255">
        <f t="shared" si="22"/>
        <v>0</v>
      </c>
    </row>
    <row r="263" spans="2:3" x14ac:dyDescent="0.25">
      <c r="B263" s="235">
        <v>0</v>
      </c>
      <c r="C263" s="255">
        <f t="shared" si="22"/>
        <v>0</v>
      </c>
    </row>
    <row r="264" spans="2:3" x14ac:dyDescent="0.25">
      <c r="B264" s="235">
        <v>0</v>
      </c>
      <c r="C264" s="255">
        <f t="shared" si="22"/>
        <v>0</v>
      </c>
    </row>
    <row r="265" spans="2:3" x14ac:dyDescent="0.25">
      <c r="B265" s="235">
        <v>0</v>
      </c>
      <c r="C265" s="255">
        <f t="shared" si="22"/>
        <v>0</v>
      </c>
    </row>
    <row r="266" spans="2:3" x14ac:dyDescent="0.25">
      <c r="B266" s="235">
        <v>0</v>
      </c>
      <c r="C266" s="255">
        <f t="shared" si="22"/>
        <v>0</v>
      </c>
    </row>
    <row r="267" spans="2:3" x14ac:dyDescent="0.25">
      <c r="B267" s="235">
        <v>0</v>
      </c>
      <c r="C267" s="255">
        <f t="shared" si="22"/>
        <v>0</v>
      </c>
    </row>
    <row r="268" spans="2:3" x14ac:dyDescent="0.25">
      <c r="B268" s="235">
        <v>0</v>
      </c>
      <c r="C268" s="255">
        <f t="shared" si="22"/>
        <v>0</v>
      </c>
    </row>
    <row r="269" spans="2:3" x14ac:dyDescent="0.25">
      <c r="B269" s="235">
        <v>0</v>
      </c>
      <c r="C269" s="255">
        <f t="shared" si="22"/>
        <v>0</v>
      </c>
    </row>
    <row r="270" spans="2:3" x14ac:dyDescent="0.25">
      <c r="B270" s="235">
        <v>0</v>
      </c>
      <c r="C270" s="255">
        <f t="shared" si="22"/>
        <v>0</v>
      </c>
    </row>
    <row r="271" spans="2:3" x14ac:dyDescent="0.25">
      <c r="B271" s="235">
        <v>0</v>
      </c>
      <c r="C271" s="255">
        <f t="shared" si="22"/>
        <v>0</v>
      </c>
    </row>
    <row r="272" spans="2:3" x14ac:dyDescent="0.25">
      <c r="B272" s="239">
        <f>B273</f>
        <v>0</v>
      </c>
      <c r="C272" s="255">
        <f t="shared" si="22"/>
        <v>0</v>
      </c>
    </row>
    <row r="273" spans="2:3" x14ac:dyDescent="0.25">
      <c r="B273" s="235">
        <v>0</v>
      </c>
      <c r="C273" s="255">
        <f t="shared" si="22"/>
        <v>0</v>
      </c>
    </row>
    <row r="274" spans="2:3" x14ac:dyDescent="0.25">
      <c r="B274" s="235"/>
      <c r="C274" s="255">
        <f t="shared" si="22"/>
        <v>0</v>
      </c>
    </row>
    <row r="275" spans="2:3" x14ac:dyDescent="0.25">
      <c r="B275" s="236">
        <f>B276</f>
        <v>45381.88</v>
      </c>
      <c r="C275" s="255">
        <f t="shared" si="22"/>
        <v>6023.2105647355493</v>
      </c>
    </row>
    <row r="276" spans="2:3" x14ac:dyDescent="0.25">
      <c r="B276" s="244">
        <f>B277+B280+B283</f>
        <v>45381.88</v>
      </c>
      <c r="C276" s="255">
        <f t="shared" si="22"/>
        <v>6023.2105647355493</v>
      </c>
    </row>
    <row r="277" spans="2:3" x14ac:dyDescent="0.25">
      <c r="B277" s="239">
        <f>B278+B279</f>
        <v>0</v>
      </c>
      <c r="C277" s="255">
        <f t="shared" si="22"/>
        <v>0</v>
      </c>
    </row>
    <row r="278" spans="2:3" x14ac:dyDescent="0.25">
      <c r="B278" s="235">
        <v>0</v>
      </c>
      <c r="C278" s="255">
        <f t="shared" si="22"/>
        <v>0</v>
      </c>
    </row>
    <row r="279" spans="2:3" x14ac:dyDescent="0.25">
      <c r="B279" s="235">
        <v>0</v>
      </c>
      <c r="C279" s="255">
        <f t="shared" si="22"/>
        <v>0</v>
      </c>
    </row>
    <row r="280" spans="2:3" x14ac:dyDescent="0.25">
      <c r="B280" s="239">
        <f>B282+B281</f>
        <v>45381.88</v>
      </c>
      <c r="C280" s="255">
        <f t="shared" si="22"/>
        <v>6023.2105647355493</v>
      </c>
    </row>
    <row r="281" spans="2:3" x14ac:dyDescent="0.25">
      <c r="B281" s="235">
        <v>0</v>
      </c>
      <c r="C281" s="255">
        <f t="shared" si="22"/>
        <v>0</v>
      </c>
    </row>
    <row r="282" spans="2:3" x14ac:dyDescent="0.25">
      <c r="B282" s="235">
        <v>45381.88</v>
      </c>
      <c r="C282" s="255">
        <f t="shared" si="22"/>
        <v>6023.2105647355493</v>
      </c>
    </row>
    <row r="283" spans="2:3" x14ac:dyDescent="0.25">
      <c r="B283" s="239">
        <f>B284</f>
        <v>0</v>
      </c>
      <c r="C283" s="255">
        <f t="shared" si="22"/>
        <v>0</v>
      </c>
    </row>
    <row r="284" spans="2:3" x14ac:dyDescent="0.25">
      <c r="B284" s="235">
        <v>0</v>
      </c>
      <c r="C284" s="255">
        <f t="shared" si="22"/>
        <v>0</v>
      </c>
    </row>
    <row r="285" spans="2:3" x14ac:dyDescent="0.25">
      <c r="B285" s="213">
        <f>B287+B307</f>
        <v>18600</v>
      </c>
      <c r="C285" s="255">
        <f t="shared" si="22"/>
        <v>2468.6442365120442</v>
      </c>
    </row>
    <row r="286" spans="2:3" x14ac:dyDescent="0.25">
      <c r="B286" s="235"/>
      <c r="C286" s="255">
        <f t="shared" si="22"/>
        <v>0</v>
      </c>
    </row>
    <row r="287" spans="2:3" x14ac:dyDescent="0.25">
      <c r="B287" s="236">
        <f>B288+B296</f>
        <v>18600</v>
      </c>
      <c r="C287" s="255">
        <f t="shared" si="22"/>
        <v>2468.6442365120442</v>
      </c>
    </row>
    <row r="288" spans="2:3" x14ac:dyDescent="0.25">
      <c r="B288" s="244">
        <f>B289+B291+B293</f>
        <v>18600</v>
      </c>
      <c r="C288" s="255">
        <f t="shared" si="22"/>
        <v>2468.6442365120442</v>
      </c>
    </row>
    <row r="289" spans="2:3" x14ac:dyDescent="0.25">
      <c r="B289" s="239">
        <f>B290</f>
        <v>15965.66</v>
      </c>
      <c r="C289" s="255">
        <f t="shared" si="22"/>
        <v>2119.0072333930584</v>
      </c>
    </row>
    <row r="290" spans="2:3" x14ac:dyDescent="0.25">
      <c r="B290" s="235">
        <v>15965.66</v>
      </c>
      <c r="C290" s="255">
        <f t="shared" si="22"/>
        <v>2119.0072333930584</v>
      </c>
    </row>
    <row r="291" spans="2:3" x14ac:dyDescent="0.25">
      <c r="B291" s="239">
        <f>B292</f>
        <v>0</v>
      </c>
      <c r="C291" s="255">
        <f t="shared" si="22"/>
        <v>0</v>
      </c>
    </row>
    <row r="292" spans="2:3" x14ac:dyDescent="0.25">
      <c r="B292" s="235">
        <v>0</v>
      </c>
      <c r="C292" s="255">
        <f t="shared" si="22"/>
        <v>0</v>
      </c>
    </row>
    <row r="293" spans="2:3" x14ac:dyDescent="0.25">
      <c r="B293" s="239">
        <f>B294+B295</f>
        <v>2634.34</v>
      </c>
      <c r="C293" s="255">
        <f t="shared" si="22"/>
        <v>349.637003118986</v>
      </c>
    </row>
    <row r="294" spans="2:3" x14ac:dyDescent="0.25">
      <c r="B294" s="235">
        <v>2634.34</v>
      </c>
      <c r="C294" s="255">
        <f t="shared" si="22"/>
        <v>349.637003118986</v>
      </c>
    </row>
    <row r="295" spans="2:3" x14ac:dyDescent="0.25">
      <c r="B295" s="235"/>
      <c r="C295" s="255">
        <f t="shared" si="22"/>
        <v>0</v>
      </c>
    </row>
    <row r="296" spans="2:3" x14ac:dyDescent="0.25">
      <c r="B296" s="244">
        <f>B297+B299+B303</f>
        <v>0</v>
      </c>
      <c r="C296" s="255">
        <f t="shared" si="22"/>
        <v>0</v>
      </c>
    </row>
    <row r="297" spans="2:3" x14ac:dyDescent="0.25">
      <c r="B297" s="239">
        <f>B298</f>
        <v>0</v>
      </c>
      <c r="C297" s="255">
        <f t="shared" si="22"/>
        <v>0</v>
      </c>
    </row>
    <row r="298" spans="2:3" x14ac:dyDescent="0.25">
      <c r="B298" s="235"/>
      <c r="C298" s="255">
        <f t="shared" si="22"/>
        <v>0</v>
      </c>
    </row>
    <row r="299" spans="2:3" x14ac:dyDescent="0.25">
      <c r="B299" s="239">
        <f>B300+B301+B302</f>
        <v>0</v>
      </c>
      <c r="C299" s="255">
        <f t="shared" si="22"/>
        <v>0</v>
      </c>
    </row>
    <row r="300" spans="2:3" x14ac:dyDescent="0.25">
      <c r="B300" s="235"/>
      <c r="C300" s="255">
        <f t="shared" si="22"/>
        <v>0</v>
      </c>
    </row>
    <row r="301" spans="2:3" x14ac:dyDescent="0.25">
      <c r="B301" s="235"/>
      <c r="C301" s="255">
        <f t="shared" si="22"/>
        <v>0</v>
      </c>
    </row>
    <row r="302" spans="2:3" x14ac:dyDescent="0.25">
      <c r="B302" s="235"/>
      <c r="C302" s="255">
        <f t="shared" si="22"/>
        <v>0</v>
      </c>
    </row>
    <row r="303" spans="2:3" x14ac:dyDescent="0.25">
      <c r="B303" s="239">
        <f>B304+B305</f>
        <v>0</v>
      </c>
      <c r="C303" s="255">
        <f t="shared" si="22"/>
        <v>0</v>
      </c>
    </row>
    <row r="304" spans="2:3" x14ac:dyDescent="0.25">
      <c r="B304" s="235"/>
      <c r="C304" s="255">
        <f t="shared" si="22"/>
        <v>0</v>
      </c>
    </row>
    <row r="305" spans="2:3" x14ac:dyDescent="0.25">
      <c r="B305" s="235"/>
      <c r="C305" s="255">
        <f t="shared" si="22"/>
        <v>0</v>
      </c>
    </row>
    <row r="306" spans="2:3" x14ac:dyDescent="0.25">
      <c r="B306" s="235"/>
      <c r="C306" s="255">
        <f t="shared" si="22"/>
        <v>0</v>
      </c>
    </row>
    <row r="307" spans="2:3" x14ac:dyDescent="0.25">
      <c r="B307" s="236">
        <f>B308+B316</f>
        <v>0</v>
      </c>
      <c r="C307" s="255">
        <f t="shared" si="22"/>
        <v>0</v>
      </c>
    </row>
    <row r="308" spans="2:3" x14ac:dyDescent="0.25">
      <c r="B308" s="244">
        <f>B309+B311+B313</f>
        <v>0</v>
      </c>
      <c r="C308" s="255">
        <f t="shared" si="22"/>
        <v>0</v>
      </c>
    </row>
    <row r="309" spans="2:3" x14ac:dyDescent="0.25">
      <c r="B309" s="239">
        <f>B310</f>
        <v>0</v>
      </c>
      <c r="C309" s="255">
        <f t="shared" si="22"/>
        <v>0</v>
      </c>
    </row>
    <row r="310" spans="2:3" x14ac:dyDescent="0.25">
      <c r="B310" s="235"/>
      <c r="C310" s="255">
        <f t="shared" si="22"/>
        <v>0</v>
      </c>
    </row>
    <row r="311" spans="2:3" x14ac:dyDescent="0.25">
      <c r="B311" s="239">
        <f>B312</f>
        <v>0</v>
      </c>
      <c r="C311" s="255">
        <f t="shared" si="22"/>
        <v>0</v>
      </c>
    </row>
    <row r="312" spans="2:3" x14ac:dyDescent="0.25">
      <c r="B312" s="235"/>
      <c r="C312" s="255">
        <f t="shared" si="22"/>
        <v>0</v>
      </c>
    </row>
    <row r="313" spans="2:3" x14ac:dyDescent="0.25">
      <c r="B313" s="239">
        <f>B314+B315</f>
        <v>0</v>
      </c>
      <c r="C313" s="255">
        <f t="shared" si="22"/>
        <v>0</v>
      </c>
    </row>
    <row r="314" spans="2:3" x14ac:dyDescent="0.25">
      <c r="B314" s="235"/>
      <c r="C314" s="255">
        <f t="shared" si="22"/>
        <v>0</v>
      </c>
    </row>
    <row r="315" spans="2:3" x14ac:dyDescent="0.25">
      <c r="B315" s="235"/>
      <c r="C315" s="255">
        <f t="shared" si="22"/>
        <v>0</v>
      </c>
    </row>
    <row r="316" spans="2:3" x14ac:dyDescent="0.25">
      <c r="B316" s="244">
        <f>B317+B319+B323</f>
        <v>0</v>
      </c>
      <c r="C316" s="255">
        <f t="shared" si="22"/>
        <v>0</v>
      </c>
    </row>
    <row r="317" spans="2:3" x14ac:dyDescent="0.25">
      <c r="B317" s="239">
        <f>B318</f>
        <v>0</v>
      </c>
      <c r="C317" s="255">
        <f t="shared" si="22"/>
        <v>0</v>
      </c>
    </row>
    <row r="318" spans="2:3" x14ac:dyDescent="0.25">
      <c r="B318" s="235"/>
      <c r="C318" s="255">
        <f t="shared" si="22"/>
        <v>0</v>
      </c>
    </row>
    <row r="319" spans="2:3" x14ac:dyDescent="0.25">
      <c r="B319" s="239">
        <f>B320+B321+B322</f>
        <v>0</v>
      </c>
      <c r="C319" s="255">
        <f t="shared" si="22"/>
        <v>0</v>
      </c>
    </row>
    <row r="320" spans="2:3" x14ac:dyDescent="0.25">
      <c r="B320" s="235"/>
      <c r="C320" s="255">
        <f t="shared" si="22"/>
        <v>0</v>
      </c>
    </row>
    <row r="321" spans="2:3" x14ac:dyDescent="0.25">
      <c r="B321" s="235"/>
      <c r="C321" s="255">
        <f t="shared" si="22"/>
        <v>0</v>
      </c>
    </row>
    <row r="322" spans="2:3" x14ac:dyDescent="0.25">
      <c r="B322" s="235"/>
      <c r="C322" s="255">
        <f t="shared" si="22"/>
        <v>0</v>
      </c>
    </row>
    <row r="323" spans="2:3" x14ac:dyDescent="0.25">
      <c r="B323" s="239">
        <f>B324+B325</f>
        <v>0</v>
      </c>
      <c r="C323" s="255">
        <f t="shared" si="22"/>
        <v>0</v>
      </c>
    </row>
    <row r="324" spans="2:3" x14ac:dyDescent="0.25">
      <c r="B324" s="235"/>
      <c r="C324" s="255">
        <f t="shared" si="22"/>
        <v>0</v>
      </c>
    </row>
    <row r="325" spans="2:3" x14ac:dyDescent="0.25">
      <c r="B325" s="235"/>
      <c r="C325" s="255">
        <f t="shared" ref="C325:C347" si="23">B325/7.5345</f>
        <v>0</v>
      </c>
    </row>
    <row r="326" spans="2:3" x14ac:dyDescent="0.25">
      <c r="B326" s="213">
        <f>B328+B335</f>
        <v>1500</v>
      </c>
      <c r="C326" s="255">
        <f t="shared" si="23"/>
        <v>199.08421262193906</v>
      </c>
    </row>
    <row r="327" spans="2:3" x14ac:dyDescent="0.25">
      <c r="B327" s="235"/>
      <c r="C327" s="255">
        <f t="shared" si="23"/>
        <v>0</v>
      </c>
    </row>
    <row r="328" spans="2:3" x14ac:dyDescent="0.25">
      <c r="B328" s="236">
        <f>B329</f>
        <v>1500</v>
      </c>
      <c r="C328" s="255">
        <f t="shared" si="23"/>
        <v>199.08421262193906</v>
      </c>
    </row>
    <row r="329" spans="2:3" x14ac:dyDescent="0.25">
      <c r="B329" s="244">
        <f>B330+B332</f>
        <v>1500</v>
      </c>
      <c r="C329" s="255">
        <f t="shared" si="23"/>
        <v>199.08421262193906</v>
      </c>
    </row>
    <row r="330" spans="2:3" x14ac:dyDescent="0.25">
      <c r="B330" s="239">
        <f>B331</f>
        <v>0</v>
      </c>
      <c r="C330" s="255">
        <f t="shared" si="23"/>
        <v>0</v>
      </c>
    </row>
    <row r="331" spans="2:3" x14ac:dyDescent="0.25">
      <c r="B331" s="235"/>
      <c r="C331" s="255">
        <f t="shared" si="23"/>
        <v>0</v>
      </c>
    </row>
    <row r="332" spans="2:3" x14ac:dyDescent="0.25">
      <c r="B332" s="239">
        <f>B333</f>
        <v>1500</v>
      </c>
      <c r="C332" s="255">
        <f t="shared" si="23"/>
        <v>199.08421262193906</v>
      </c>
    </row>
    <row r="333" spans="2:3" x14ac:dyDescent="0.25">
      <c r="B333" s="235">
        <v>1500</v>
      </c>
      <c r="C333" s="255">
        <f t="shared" si="23"/>
        <v>199.08421262193906</v>
      </c>
    </row>
    <row r="334" spans="2:3" x14ac:dyDescent="0.25">
      <c r="B334" s="235"/>
      <c r="C334" s="255">
        <f t="shared" si="23"/>
        <v>0</v>
      </c>
    </row>
    <row r="335" spans="2:3" x14ac:dyDescent="0.25">
      <c r="B335" s="236">
        <f>B336</f>
        <v>0</v>
      </c>
      <c r="C335" s="255">
        <f t="shared" si="23"/>
        <v>0</v>
      </c>
    </row>
    <row r="336" spans="2:3" x14ac:dyDescent="0.25">
      <c r="B336" s="244">
        <f>B337+B339</f>
        <v>0</v>
      </c>
      <c r="C336" s="255">
        <f t="shared" si="23"/>
        <v>0</v>
      </c>
    </row>
    <row r="337" spans="2:3" x14ac:dyDescent="0.25">
      <c r="B337" s="239">
        <f>B338</f>
        <v>0</v>
      </c>
      <c r="C337" s="255">
        <f t="shared" si="23"/>
        <v>0</v>
      </c>
    </row>
    <row r="338" spans="2:3" x14ac:dyDescent="0.25">
      <c r="B338" s="235"/>
      <c r="C338" s="255">
        <f t="shared" si="23"/>
        <v>0</v>
      </c>
    </row>
    <row r="339" spans="2:3" x14ac:dyDescent="0.25">
      <c r="B339" s="239">
        <f>B340</f>
        <v>0</v>
      </c>
      <c r="C339" s="255">
        <f t="shared" si="23"/>
        <v>0</v>
      </c>
    </row>
    <row r="340" spans="2:3" x14ac:dyDescent="0.25">
      <c r="B340" s="235"/>
      <c r="C340" s="255">
        <f t="shared" si="23"/>
        <v>0</v>
      </c>
    </row>
    <row r="341" spans="2:3" x14ac:dyDescent="0.25">
      <c r="B341" s="213">
        <f t="shared" ref="B341:B344" si="24">B342</f>
        <v>0</v>
      </c>
      <c r="C341" s="255">
        <f t="shared" si="23"/>
        <v>0</v>
      </c>
    </row>
    <row r="342" spans="2:3" x14ac:dyDescent="0.25">
      <c r="B342" s="236">
        <f t="shared" si="24"/>
        <v>0</v>
      </c>
      <c r="C342" s="255">
        <f t="shared" si="23"/>
        <v>0</v>
      </c>
    </row>
    <row r="343" spans="2:3" x14ac:dyDescent="0.25">
      <c r="B343" s="244">
        <f t="shared" si="24"/>
        <v>0</v>
      </c>
      <c r="C343" s="255">
        <f t="shared" si="23"/>
        <v>0</v>
      </c>
    </row>
    <row r="344" spans="2:3" x14ac:dyDescent="0.25">
      <c r="B344" s="239">
        <f t="shared" si="24"/>
        <v>0</v>
      </c>
      <c r="C344" s="255">
        <f t="shared" si="23"/>
        <v>0</v>
      </c>
    </row>
    <row r="345" spans="2:3" x14ac:dyDescent="0.25">
      <c r="B345" s="235"/>
      <c r="C345" s="255">
        <f t="shared" si="23"/>
        <v>0</v>
      </c>
    </row>
    <row r="346" spans="2:3" x14ac:dyDescent="0.25">
      <c r="B346" s="213">
        <f>B347</f>
        <v>0</v>
      </c>
      <c r="C346" s="255">
        <f t="shared" si="23"/>
        <v>0</v>
      </c>
    </row>
    <row r="347" spans="2:3" x14ac:dyDescent="0.25">
      <c r="B347" s="236">
        <f>B348</f>
        <v>0</v>
      </c>
      <c r="C347" s="255">
        <f t="shared" si="23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3FED-BFA0-4F26-8FB0-60BDAB3FC8A7}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List1</vt:lpstr>
      <vt:lpstr>SAŽETAK</vt:lpstr>
      <vt:lpstr>Račun prihoda i rashoda</vt:lpstr>
      <vt:lpstr> Prihodi i rashodi po izvorima</vt:lpstr>
      <vt:lpstr>Rashodi prema funkcijskoj kl</vt:lpstr>
      <vt:lpstr>Račun financiranja</vt:lpstr>
      <vt:lpstr>POSEBNI DIO</vt:lpstr>
      <vt:lpstr>List2</vt:lpstr>
      <vt:lpstr>List4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Buzjak</cp:lastModifiedBy>
  <cp:lastPrinted>2024-10-10T08:40:05Z</cp:lastPrinted>
  <dcterms:created xsi:type="dcterms:W3CDTF">2022-08-12T12:51:27Z</dcterms:created>
  <dcterms:modified xsi:type="dcterms:W3CDTF">2024-12-18T06:45:55Z</dcterms:modified>
</cp:coreProperties>
</file>