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PLANOVI\2025\REBALANS 2025\"/>
    </mc:Choice>
  </mc:AlternateContent>
  <xr:revisionPtr revIDLastSave="0" documentId="13_ncr:1_{5509D283-5F8E-46C8-B5F0-107535B1F319}" xr6:coauthVersionLast="47" xr6:coauthVersionMax="47" xr10:uidLastSave="{00000000-0000-0000-0000-000000000000}"/>
  <bookViews>
    <workbookView xWindow="-120" yWindow="-120" windowWidth="29040" windowHeight="15720" tabRatio="875" firstSheet="1" activeTab="7" xr2:uid="{00000000-000D-0000-FFFF-FFFF00000000}"/>
  </bookViews>
  <sheets>
    <sheet name="List1" sheetId="8" state="hidden" r:id="rId1"/>
    <sheet name="SAŽETAK rebalans I." sheetId="15" r:id="rId2"/>
    <sheet name="Račun prihoda i rashoda" sheetId="11" r:id="rId3"/>
    <sheet name=" Prihodi i rashodi po izvorima" sheetId="3" r:id="rId4"/>
    <sheet name="Prih.i rash.izvorima i klasifi " sheetId="17" r:id="rId5"/>
    <sheet name="FUNKCIJSKA KLASIFIKACIJA" sheetId="12" r:id="rId6"/>
    <sheet name="račun financiranja" sheetId="13" r:id="rId7"/>
    <sheet name="POSEBNI DIO " sheetId="1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7" l="1"/>
  <c r="F14" i="17"/>
  <c r="F16" i="17"/>
  <c r="F17" i="17"/>
  <c r="F18" i="17"/>
  <c r="F19" i="17"/>
  <c r="F20" i="17"/>
  <c r="F21" i="17"/>
  <c r="F22" i="17"/>
  <c r="F23" i="17"/>
  <c r="F24" i="17"/>
  <c r="F25" i="17"/>
  <c r="C31" i="17"/>
  <c r="E32" i="17"/>
  <c r="F32" i="17" s="1"/>
  <c r="E33" i="17"/>
  <c r="F33" i="17" s="1"/>
  <c r="E34" i="17"/>
  <c r="F34" i="17" s="1"/>
  <c r="E35" i="17"/>
  <c r="F35" i="17" s="1"/>
  <c r="E36" i="17"/>
  <c r="F36" i="17" s="1"/>
  <c r="E37" i="17"/>
  <c r="F37" i="17" s="1"/>
  <c r="E38" i="17"/>
  <c r="F38" i="17" s="1"/>
  <c r="E39" i="17"/>
  <c r="F39" i="17" s="1"/>
  <c r="E40" i="17"/>
  <c r="E41" i="17"/>
  <c r="F41" i="17" s="1"/>
  <c r="E42" i="17"/>
  <c r="F42" i="17" s="1"/>
  <c r="E43" i="17"/>
  <c r="F43" i="17" s="1"/>
  <c r="E44" i="17"/>
  <c r="E45" i="17"/>
  <c r="F45" i="17" s="1"/>
  <c r="E46" i="17"/>
  <c r="F46" i="17" s="1"/>
  <c r="E47" i="17"/>
  <c r="F47" i="17" s="1"/>
  <c r="E48" i="17"/>
  <c r="F48" i="17" s="1"/>
  <c r="E49" i="17"/>
  <c r="E50" i="17"/>
  <c r="E54" i="17"/>
  <c r="E53" i="17"/>
  <c r="F53" i="17" s="1"/>
  <c r="E52" i="17"/>
  <c r="F52" i="17" s="1"/>
  <c r="E58" i="17"/>
  <c r="F58" i="17" s="1"/>
  <c r="E59" i="17"/>
  <c r="F59" i="17" s="1"/>
  <c r="F56" i="17"/>
  <c r="E18" i="17"/>
  <c r="E57" i="17"/>
  <c r="F57" i="17" s="1"/>
  <c r="E55" i="17"/>
  <c r="F55" i="17" s="1"/>
  <c r="E51" i="17"/>
  <c r="F51" i="17" s="1"/>
  <c r="D31" i="17"/>
  <c r="E24" i="17"/>
  <c r="E22" i="17"/>
  <c r="E20" i="17"/>
  <c r="E16" i="17"/>
  <c r="E14" i="17"/>
  <c r="E12" i="17"/>
  <c r="F12" i="17" s="1"/>
  <c r="D11" i="17"/>
  <c r="E11" i="17" s="1"/>
  <c r="F11" i="17" s="1"/>
  <c r="I10" i="15"/>
  <c r="I12" i="15"/>
  <c r="I13" i="15"/>
  <c r="I14" i="15"/>
  <c r="I9" i="15"/>
  <c r="G27" i="11"/>
  <c r="G28" i="11"/>
  <c r="G29" i="11"/>
  <c r="G30" i="11"/>
  <c r="G31" i="11"/>
  <c r="G32" i="11"/>
  <c r="G33" i="11"/>
  <c r="G34" i="11"/>
  <c r="G26" i="11"/>
  <c r="G13" i="11"/>
  <c r="G14" i="11"/>
  <c r="G16" i="11"/>
  <c r="G17" i="11"/>
  <c r="G18" i="11"/>
  <c r="G12" i="11"/>
  <c r="F17" i="11"/>
  <c r="F14" i="3"/>
  <c r="F16" i="3"/>
  <c r="E15" i="12"/>
  <c r="E16" i="12"/>
  <c r="E61" i="16"/>
  <c r="G61" i="16" s="1"/>
  <c r="H61" i="16" s="1"/>
  <c r="H7" i="16"/>
  <c r="H8" i="16"/>
  <c r="H9" i="16"/>
  <c r="H11" i="16"/>
  <c r="H12" i="16"/>
  <c r="H13" i="16"/>
  <c r="H14" i="16"/>
  <c r="H15" i="16"/>
  <c r="H17" i="16"/>
  <c r="H18" i="16"/>
  <c r="H19" i="16"/>
  <c r="H21" i="16"/>
  <c r="H22" i="16"/>
  <c r="H23" i="16"/>
  <c r="H25" i="16"/>
  <c r="H27" i="16"/>
  <c r="H29" i="16"/>
  <c r="H31" i="16"/>
  <c r="H32" i="16"/>
  <c r="H34" i="16"/>
  <c r="H36" i="16"/>
  <c r="H37" i="16"/>
  <c r="H38" i="16"/>
  <c r="H39" i="16"/>
  <c r="H40" i="16"/>
  <c r="H41" i="16"/>
  <c r="H42" i="16"/>
  <c r="H43" i="16"/>
  <c r="H44" i="16"/>
  <c r="H45" i="16"/>
  <c r="H47" i="16"/>
  <c r="H48" i="16"/>
  <c r="H49" i="16"/>
  <c r="H50" i="16"/>
  <c r="H51" i="16"/>
  <c r="H52" i="16"/>
  <c r="H54" i="16"/>
  <c r="H55" i="16"/>
  <c r="H57" i="16"/>
  <c r="H58" i="16"/>
  <c r="H59" i="16"/>
  <c r="H60" i="16"/>
  <c r="H62" i="16"/>
  <c r="H63" i="16"/>
  <c r="H64" i="16"/>
  <c r="H65" i="16"/>
  <c r="H66" i="16"/>
  <c r="H68" i="16"/>
  <c r="H69" i="16"/>
  <c r="H70" i="16"/>
  <c r="H71" i="16"/>
  <c r="H72" i="16"/>
  <c r="H73" i="16"/>
  <c r="H74" i="16"/>
  <c r="H75" i="16"/>
  <c r="H77" i="16"/>
  <c r="H78" i="16"/>
  <c r="H79" i="16"/>
  <c r="H80" i="16"/>
  <c r="H81" i="16"/>
  <c r="H82" i="16"/>
  <c r="H84" i="16"/>
  <c r="H85" i="16"/>
  <c r="H86" i="16"/>
  <c r="H87" i="16"/>
  <c r="H88" i="16"/>
  <c r="H89" i="16"/>
  <c r="H90" i="16"/>
  <c r="H91" i="16"/>
  <c r="H93" i="16"/>
  <c r="H94" i="16"/>
  <c r="H95" i="16"/>
  <c r="H96" i="16"/>
  <c r="H97" i="16"/>
  <c r="H98" i="16"/>
  <c r="H99" i="16"/>
  <c r="H101" i="16"/>
  <c r="H102" i="16"/>
  <c r="H103" i="16"/>
  <c r="H104" i="16"/>
  <c r="H112" i="16"/>
  <c r="H114" i="16"/>
  <c r="H115" i="16"/>
  <c r="H116" i="16"/>
  <c r="H117" i="16"/>
  <c r="H118" i="16"/>
  <c r="H119" i="16"/>
  <c r="H121" i="16"/>
  <c r="H122" i="16"/>
  <c r="H123" i="16"/>
  <c r="H124" i="16"/>
  <c r="H137" i="16"/>
  <c r="H140" i="16"/>
  <c r="H141" i="16"/>
  <c r="H142" i="16"/>
  <c r="H145" i="16"/>
  <c r="H148" i="16"/>
  <c r="H149" i="16"/>
  <c r="H150" i="16"/>
  <c r="H151" i="16"/>
  <c r="H152" i="16"/>
  <c r="H153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8" i="16"/>
  <c r="H169" i="16"/>
  <c r="H170" i="16"/>
  <c r="H171" i="16"/>
  <c r="H173" i="16"/>
  <c r="H175" i="16"/>
  <c r="H176" i="16"/>
  <c r="H177" i="16"/>
  <c r="H179" i="16"/>
  <c r="H182" i="16"/>
  <c r="H184" i="16"/>
  <c r="H185" i="16"/>
  <c r="H186" i="16"/>
  <c r="H187" i="16"/>
  <c r="H190" i="16"/>
  <c r="H195" i="16"/>
  <c r="H196" i="16"/>
  <c r="H197" i="16"/>
  <c r="H198" i="16"/>
  <c r="H203" i="16"/>
  <c r="H204" i="16"/>
  <c r="H210" i="16"/>
  <c r="H213" i="16"/>
  <c r="H217" i="16"/>
  <c r="H221" i="16"/>
  <c r="H226" i="16"/>
  <c r="H227" i="16"/>
  <c r="H232" i="16"/>
  <c r="H237" i="16"/>
  <c r="H238" i="16"/>
  <c r="H239" i="16"/>
  <c r="H240" i="16"/>
  <c r="H246" i="16"/>
  <c r="H247" i="16"/>
  <c r="H248" i="16"/>
  <c r="H254" i="16"/>
  <c r="H255" i="16"/>
  <c r="H256" i="16"/>
  <c r="H257" i="16"/>
  <c r="H259" i="16"/>
  <c r="H260" i="16"/>
  <c r="H261" i="16"/>
  <c r="H266" i="16"/>
  <c r="H267" i="16"/>
  <c r="H276" i="16"/>
  <c r="H277" i="16"/>
  <c r="H282" i="16"/>
  <c r="H284" i="16"/>
  <c r="H285" i="16"/>
  <c r="H286" i="16"/>
  <c r="H287" i="16"/>
  <c r="H288" i="16"/>
  <c r="H289" i="16"/>
  <c r="H290" i="16"/>
  <c r="H291" i="16"/>
  <c r="H293" i="16"/>
  <c r="H294" i="16"/>
  <c r="H295" i="16"/>
  <c r="H296" i="16"/>
  <c r="H297" i="16"/>
  <c r="H303" i="16"/>
  <c r="H305" i="16"/>
  <c r="H306" i="16"/>
  <c r="H310" i="16"/>
  <c r="H311" i="16"/>
  <c r="H313" i="16"/>
  <c r="H314" i="16"/>
  <c r="H315" i="16"/>
  <c r="H316" i="16"/>
  <c r="H317" i="16"/>
  <c r="H319" i="16"/>
  <c r="H320" i="16"/>
  <c r="H321" i="16"/>
  <c r="H322" i="16"/>
  <c r="H323" i="16"/>
  <c r="H325" i="16"/>
  <c r="H326" i="16"/>
  <c r="H327" i="16"/>
  <c r="H328" i="16"/>
  <c r="H331" i="16"/>
  <c r="H332" i="16"/>
  <c r="H334" i="16"/>
  <c r="H337" i="16"/>
  <c r="H338" i="16"/>
  <c r="H345" i="16"/>
  <c r="H346" i="16"/>
  <c r="H347" i="16"/>
  <c r="H348" i="16"/>
  <c r="H349" i="16"/>
  <c r="H350" i="16"/>
  <c r="H351" i="16"/>
  <c r="H352" i="16"/>
  <c r="H354" i="16"/>
  <c r="H355" i="16"/>
  <c r="H356" i="16"/>
  <c r="H361" i="16"/>
  <c r="H363" i="16"/>
  <c r="H364" i="16"/>
  <c r="H366" i="16"/>
  <c r="H367" i="16"/>
  <c r="H370" i="16"/>
  <c r="H371" i="16"/>
  <c r="H391" i="16"/>
  <c r="H393" i="16"/>
  <c r="H394" i="16"/>
  <c r="H395" i="16"/>
  <c r="H396" i="16"/>
  <c r="H397" i="16"/>
  <c r="H398" i="16"/>
  <c r="H399" i="16"/>
  <c r="H400" i="16"/>
  <c r="H401" i="16"/>
  <c r="H403" i="16"/>
  <c r="H404" i="16"/>
  <c r="H405" i="16"/>
  <c r="H406" i="16"/>
  <c r="H407" i="16"/>
  <c r="H409" i="16"/>
  <c r="H410" i="16"/>
  <c r="H411" i="16"/>
  <c r="H6" i="16"/>
  <c r="F61" i="16"/>
  <c r="F116" i="16"/>
  <c r="F115" i="16" s="1"/>
  <c r="G118" i="16"/>
  <c r="G117" i="16"/>
  <c r="F97" i="16"/>
  <c r="G97" i="16" s="1"/>
  <c r="E81" i="16"/>
  <c r="F81" i="16"/>
  <c r="G81" i="16" s="1"/>
  <c r="G411" i="16"/>
  <c r="F410" i="16"/>
  <c r="F409" i="16" s="1"/>
  <c r="F407" i="16" s="1"/>
  <c r="E410" i="16"/>
  <c r="E409" i="16" s="1"/>
  <c r="E407" i="16" s="1"/>
  <c r="G408" i="16"/>
  <c r="G406" i="16"/>
  <c r="F405" i="16"/>
  <c r="G405" i="16" s="1"/>
  <c r="G402" i="16"/>
  <c r="G400" i="16"/>
  <c r="F399" i="16"/>
  <c r="F398" i="16" s="1"/>
  <c r="E399" i="16"/>
  <c r="E398" i="16" s="1"/>
  <c r="E397" i="16" s="1"/>
  <c r="G396" i="16"/>
  <c r="F395" i="16"/>
  <c r="F394" i="16" s="1"/>
  <c r="E395" i="16"/>
  <c r="E394" i="16" s="1"/>
  <c r="E393" i="16" s="1"/>
  <c r="G392" i="16"/>
  <c r="G390" i="16"/>
  <c r="F389" i="16"/>
  <c r="E389" i="16"/>
  <c r="G388" i="16"/>
  <c r="F387" i="16"/>
  <c r="E387" i="16"/>
  <c r="G383" i="16"/>
  <c r="F382" i="16"/>
  <c r="E382" i="16"/>
  <c r="E381" i="16" s="1"/>
  <c r="E380" i="16" s="1"/>
  <c r="E379" i="16" s="1"/>
  <c r="G378" i="16"/>
  <c r="F377" i="16"/>
  <c r="E377" i="16"/>
  <c r="G376" i="16"/>
  <c r="F375" i="16"/>
  <c r="E375" i="16"/>
  <c r="G372" i="16"/>
  <c r="G371" i="16"/>
  <c r="F370" i="16"/>
  <c r="E370" i="16"/>
  <c r="G369" i="16"/>
  <c r="F368" i="16"/>
  <c r="E368" i="16"/>
  <c r="G365" i="16"/>
  <c r="G363" i="16"/>
  <c r="G362" i="16"/>
  <c r="F361" i="16"/>
  <c r="E361" i="16"/>
  <c r="G360" i="16"/>
  <c r="G359" i="16"/>
  <c r="G358" i="16"/>
  <c r="F357" i="16"/>
  <c r="E357" i="16"/>
  <c r="G356" i="16"/>
  <c r="F355" i="16"/>
  <c r="E355" i="16"/>
  <c r="G353" i="16"/>
  <c r="G352" i="16"/>
  <c r="F351" i="16"/>
  <c r="E351" i="16"/>
  <c r="G350" i="16"/>
  <c r="F349" i="16"/>
  <c r="E349" i="16"/>
  <c r="G348" i="16"/>
  <c r="F347" i="16"/>
  <c r="E347" i="16"/>
  <c r="G344" i="16"/>
  <c r="G343" i="16"/>
  <c r="G342" i="16"/>
  <c r="F341" i="16"/>
  <c r="E341" i="16"/>
  <c r="G340" i="16"/>
  <c r="G339" i="16"/>
  <c r="G338" i="16"/>
  <c r="F337" i="16"/>
  <c r="E337" i="16"/>
  <c r="G336" i="16"/>
  <c r="F335" i="16"/>
  <c r="E335" i="16"/>
  <c r="G333" i="16"/>
  <c r="G332" i="16"/>
  <c r="F331" i="16"/>
  <c r="E331" i="16"/>
  <c r="G330" i="16"/>
  <c r="F329" i="16"/>
  <c r="G329" i="16" s="1"/>
  <c r="G328" i="16"/>
  <c r="F327" i="16"/>
  <c r="E327" i="16"/>
  <c r="G324" i="16"/>
  <c r="G322" i="16"/>
  <c r="G321" i="16"/>
  <c r="G320" i="16"/>
  <c r="G319" i="16"/>
  <c r="G318" i="16"/>
  <c r="F317" i="16"/>
  <c r="E317" i="16"/>
  <c r="G316" i="16"/>
  <c r="G315" i="16"/>
  <c r="G314" i="16"/>
  <c r="G313" i="16"/>
  <c r="G312" i="16"/>
  <c r="G311" i="16"/>
  <c r="F310" i="16"/>
  <c r="E310" i="16"/>
  <c r="G309" i="16"/>
  <c r="G308" i="16"/>
  <c r="F307" i="16"/>
  <c r="E307" i="16"/>
  <c r="G302" i="16"/>
  <c r="F301" i="16"/>
  <c r="E301" i="16"/>
  <c r="E300" i="16" s="1"/>
  <c r="E299" i="16" s="1"/>
  <c r="F300" i="16"/>
  <c r="F299" i="16" s="1"/>
  <c r="G298" i="16"/>
  <c r="G297" i="16"/>
  <c r="F296" i="16"/>
  <c r="E296" i="16"/>
  <c r="G295" i="16"/>
  <c r="F294" i="16"/>
  <c r="E294" i="16"/>
  <c r="G292" i="16"/>
  <c r="G291" i="16"/>
  <c r="F290" i="16"/>
  <c r="E290" i="16"/>
  <c r="G289" i="16"/>
  <c r="F288" i="16"/>
  <c r="E288" i="16"/>
  <c r="G287" i="16"/>
  <c r="F286" i="16"/>
  <c r="E286" i="16"/>
  <c r="G281" i="16"/>
  <c r="F280" i="16"/>
  <c r="F279" i="16" s="1"/>
  <c r="E280" i="16"/>
  <c r="E279" i="16" s="1"/>
  <c r="E278" i="16" s="1"/>
  <c r="G277" i="16"/>
  <c r="F276" i="16"/>
  <c r="E276" i="16"/>
  <c r="G275" i="16"/>
  <c r="G274" i="16"/>
  <c r="G273" i="16"/>
  <c r="G272" i="16"/>
  <c r="G271" i="16"/>
  <c r="G270" i="16"/>
  <c r="G269" i="16"/>
  <c r="G268" i="16"/>
  <c r="G267" i="16"/>
  <c r="F266" i="16"/>
  <c r="E266" i="16"/>
  <c r="G265" i="16"/>
  <c r="G264" i="16"/>
  <c r="G263" i="16"/>
  <c r="G262" i="16"/>
  <c r="G261" i="16"/>
  <c r="G260" i="16"/>
  <c r="F259" i="16"/>
  <c r="E259" i="16"/>
  <c r="G258" i="16"/>
  <c r="G257" i="16"/>
  <c r="F256" i="16"/>
  <c r="E256" i="16"/>
  <c r="G253" i="16"/>
  <c r="G252" i="16"/>
  <c r="F251" i="16"/>
  <c r="F250" i="16" s="1"/>
  <c r="E251" i="16"/>
  <c r="E250" i="16" s="1"/>
  <c r="E249" i="16" s="1"/>
  <c r="G248" i="16"/>
  <c r="G247" i="16"/>
  <c r="G246" i="16"/>
  <c r="G245" i="16"/>
  <c r="G244" i="16"/>
  <c r="G243" i="16"/>
  <c r="G242" i="16"/>
  <c r="G241" i="16"/>
  <c r="G240" i="16"/>
  <c r="F239" i="16"/>
  <c r="E239" i="16"/>
  <c r="E238" i="16" s="1"/>
  <c r="G236" i="16"/>
  <c r="G235" i="16"/>
  <c r="G234" i="16"/>
  <c r="F233" i="16"/>
  <c r="G233" i="16" s="1"/>
  <c r="G232" i="16"/>
  <c r="G231" i="16"/>
  <c r="G230" i="16"/>
  <c r="G229" i="16"/>
  <c r="G228" i="16"/>
  <c r="F227" i="16"/>
  <c r="E227" i="16"/>
  <c r="G226" i="16"/>
  <c r="G225" i="16"/>
  <c r="G224" i="16"/>
  <c r="G223" i="16"/>
  <c r="G222" i="16"/>
  <c r="G221" i="16"/>
  <c r="G220" i="16"/>
  <c r="G219" i="16"/>
  <c r="G218" i="16"/>
  <c r="F217" i="16"/>
  <c r="E217" i="16"/>
  <c r="G216" i="16"/>
  <c r="G215" i="16"/>
  <c r="G214" i="16"/>
  <c r="G213" i="16"/>
  <c r="G212" i="16"/>
  <c r="G211" i="16"/>
  <c r="F210" i="16"/>
  <c r="E210" i="16"/>
  <c r="G209" i="16"/>
  <c r="G208" i="16"/>
  <c r="G207" i="16"/>
  <c r="G206" i="16"/>
  <c r="F205" i="16"/>
  <c r="E205" i="16"/>
  <c r="G202" i="16"/>
  <c r="G201" i="16"/>
  <c r="F200" i="16"/>
  <c r="E200" i="16"/>
  <c r="G199" i="16"/>
  <c r="G198" i="16"/>
  <c r="F197" i="16"/>
  <c r="E197" i="16"/>
  <c r="G194" i="16"/>
  <c r="G193" i="16"/>
  <c r="F192" i="16"/>
  <c r="G192" i="16" s="1"/>
  <c r="E191" i="16"/>
  <c r="G190" i="16"/>
  <c r="G189" i="16"/>
  <c r="G188" i="16"/>
  <c r="G187" i="16"/>
  <c r="K186" i="16"/>
  <c r="G186" i="16"/>
  <c r="F185" i="16"/>
  <c r="E185" i="16"/>
  <c r="G184" i="16"/>
  <c r="G183" i="16"/>
  <c r="G182" i="16"/>
  <c r="G181" i="16"/>
  <c r="G180" i="16"/>
  <c r="G179" i="16"/>
  <c r="G178" i="16"/>
  <c r="G177" i="16"/>
  <c r="G176" i="16"/>
  <c r="F175" i="16"/>
  <c r="E175" i="16"/>
  <c r="G174" i="16"/>
  <c r="G173" i="16"/>
  <c r="G172" i="16"/>
  <c r="G171" i="16"/>
  <c r="G170" i="16"/>
  <c r="G169" i="16"/>
  <c r="F168" i="16"/>
  <c r="E168" i="16"/>
  <c r="G167" i="16"/>
  <c r="G166" i="16"/>
  <c r="G165" i="16"/>
  <c r="F164" i="16"/>
  <c r="E164" i="16"/>
  <c r="G158" i="16"/>
  <c r="F157" i="16"/>
  <c r="G157" i="16" s="1"/>
  <c r="G154" i="16"/>
  <c r="E153" i="16"/>
  <c r="G152" i="16"/>
  <c r="F151" i="16"/>
  <c r="G151" i="16" s="1"/>
  <c r="E148" i="16"/>
  <c r="E137" i="16" s="1"/>
  <c r="G147" i="16"/>
  <c r="G146" i="16"/>
  <c r="G145" i="16"/>
  <c r="G144" i="16"/>
  <c r="G143" i="16"/>
  <c r="F142" i="16"/>
  <c r="G142" i="16" s="1"/>
  <c r="F135" i="16"/>
  <c r="F134" i="16" s="1"/>
  <c r="F133" i="16" s="1"/>
  <c r="F132" i="16" s="1"/>
  <c r="F125" i="16" s="1"/>
  <c r="F128" i="16"/>
  <c r="E125" i="16"/>
  <c r="G124" i="16"/>
  <c r="F123" i="16"/>
  <c r="F122" i="16" s="1"/>
  <c r="G120" i="16"/>
  <c r="G111" i="16"/>
  <c r="G110" i="16"/>
  <c r="G109" i="16"/>
  <c r="G108" i="16"/>
  <c r="G107" i="16"/>
  <c r="G105" i="16"/>
  <c r="G104" i="16"/>
  <c r="F103" i="16"/>
  <c r="F102" i="16" s="1"/>
  <c r="E99" i="16"/>
  <c r="G98" i="16"/>
  <c r="G96" i="16"/>
  <c r="G95" i="16"/>
  <c r="F94" i="16"/>
  <c r="E94" i="16"/>
  <c r="E93" i="16" s="1"/>
  <c r="G92" i="16"/>
  <c r="G91" i="16"/>
  <c r="F90" i="16"/>
  <c r="E90" i="16"/>
  <c r="G89" i="16"/>
  <c r="F88" i="16"/>
  <c r="E88" i="16"/>
  <c r="G87" i="16"/>
  <c r="F86" i="16"/>
  <c r="E86" i="16"/>
  <c r="G83" i="16"/>
  <c r="G82" i="16"/>
  <c r="G80" i="16"/>
  <c r="G79" i="16"/>
  <c r="F78" i="16"/>
  <c r="E78" i="16"/>
  <c r="E77" i="16" s="1"/>
  <c r="G76" i="16"/>
  <c r="G75" i="16"/>
  <c r="F74" i="16"/>
  <c r="E74" i="16"/>
  <c r="G73" i="16"/>
  <c r="F72" i="16"/>
  <c r="E72" i="16"/>
  <c r="G71" i="16"/>
  <c r="F70" i="16"/>
  <c r="E70" i="16"/>
  <c r="G60" i="16"/>
  <c r="F59" i="16"/>
  <c r="F58" i="16" s="1"/>
  <c r="G53" i="16"/>
  <c r="G52" i="16"/>
  <c r="F51" i="16"/>
  <c r="G51" i="16" s="1"/>
  <c r="G50" i="16"/>
  <c r="F49" i="16"/>
  <c r="G44" i="16"/>
  <c r="F43" i="16"/>
  <c r="G43" i="16" s="1"/>
  <c r="G41" i="16"/>
  <c r="G40" i="16"/>
  <c r="G39" i="16"/>
  <c r="G38" i="16"/>
  <c r="G37" i="16"/>
  <c r="G36" i="16"/>
  <c r="G35" i="16"/>
  <c r="G34" i="16"/>
  <c r="G33" i="16"/>
  <c r="G32" i="16"/>
  <c r="F31" i="16"/>
  <c r="G31" i="16" s="1"/>
  <c r="G30" i="16"/>
  <c r="G29" i="16"/>
  <c r="G28" i="16"/>
  <c r="G27" i="16"/>
  <c r="G26" i="16"/>
  <c r="G25" i="16"/>
  <c r="G24" i="16"/>
  <c r="G23" i="16"/>
  <c r="F22" i="16"/>
  <c r="G22" i="16" s="1"/>
  <c r="G21" i="16"/>
  <c r="G20" i="16"/>
  <c r="G19" i="16"/>
  <c r="G18" i="16"/>
  <c r="F17" i="16"/>
  <c r="G17" i="16" s="1"/>
  <c r="G16" i="16"/>
  <c r="G15" i="16"/>
  <c r="G14" i="16"/>
  <c r="F13" i="16"/>
  <c r="G13" i="16" s="1"/>
  <c r="E9" i="16"/>
  <c r="E8" i="16" s="1"/>
  <c r="E31" i="17" l="1"/>
  <c r="F31" i="17" s="1"/>
  <c r="G116" i="16"/>
  <c r="F114" i="16"/>
  <c r="G115" i="16"/>
  <c r="E334" i="16"/>
  <c r="E293" i="16"/>
  <c r="G327" i="16"/>
  <c r="G349" i="16"/>
  <c r="F48" i="16"/>
  <c r="G48" i="16" s="1"/>
  <c r="F293" i="16"/>
  <c r="G88" i="16"/>
  <c r="F196" i="16"/>
  <c r="F195" i="16" s="1"/>
  <c r="G351" i="16"/>
  <c r="G341" i="16"/>
  <c r="G217" i="16"/>
  <c r="G290" i="16"/>
  <c r="G256" i="16"/>
  <c r="G164" i="16"/>
  <c r="G185" i="16"/>
  <c r="E326" i="16"/>
  <c r="E204" i="16"/>
  <c r="E203" i="16" s="1"/>
  <c r="E255" i="16"/>
  <c r="E254" i="16" s="1"/>
  <c r="E386" i="16"/>
  <c r="E385" i="16" s="1"/>
  <c r="E384" i="16" s="1"/>
  <c r="F150" i="16"/>
  <c r="G150" i="16" s="1"/>
  <c r="F285" i="16"/>
  <c r="G317" i="16"/>
  <c r="G335" i="16"/>
  <c r="G355" i="16"/>
  <c r="G301" i="16"/>
  <c r="G368" i="16"/>
  <c r="G200" i="16"/>
  <c r="F255" i="16"/>
  <c r="G382" i="16"/>
  <c r="G94" i="16"/>
  <c r="G409" i="16"/>
  <c r="E85" i="16"/>
  <c r="E84" i="16" s="1"/>
  <c r="F156" i="16"/>
  <c r="G156" i="16" s="1"/>
  <c r="F191" i="16"/>
  <c r="G191" i="16" s="1"/>
  <c r="G205" i="16"/>
  <c r="G288" i="16"/>
  <c r="G296" i="16"/>
  <c r="E374" i="16"/>
  <c r="E373" i="16" s="1"/>
  <c r="G103" i="16"/>
  <c r="F374" i="16"/>
  <c r="F373" i="16" s="1"/>
  <c r="F404" i="16"/>
  <c r="G175" i="16"/>
  <c r="E196" i="16"/>
  <c r="E195" i="16" s="1"/>
  <c r="F306" i="16"/>
  <c r="F305" i="16" s="1"/>
  <c r="G279" i="16"/>
  <c r="F278" i="16"/>
  <c r="G278" i="16" s="1"/>
  <c r="G102" i="16"/>
  <c r="F101" i="16"/>
  <c r="F99" i="16" s="1"/>
  <c r="G99" i="16" s="1"/>
  <c r="G239" i="16"/>
  <c r="G361" i="16"/>
  <c r="G407" i="16"/>
  <c r="G280" i="16"/>
  <c r="G300" i="16"/>
  <c r="G299" i="16"/>
  <c r="G90" i="16"/>
  <c r="G168" i="16"/>
  <c r="G70" i="16"/>
  <c r="F204" i="16"/>
  <c r="F42" i="16"/>
  <c r="G42" i="16" s="1"/>
  <c r="G294" i="16"/>
  <c r="G347" i="16"/>
  <c r="G377" i="16"/>
  <c r="G387" i="16"/>
  <c r="E69" i="16"/>
  <c r="E68" i="16" s="1"/>
  <c r="G276" i="16"/>
  <c r="G410" i="16"/>
  <c r="G266" i="16"/>
  <c r="E285" i="16"/>
  <c r="E284" i="16" s="1"/>
  <c r="E282" i="16" s="1"/>
  <c r="F334" i="16"/>
  <c r="G334" i="16" s="1"/>
  <c r="E354" i="16"/>
  <c r="F163" i="16"/>
  <c r="G307" i="16"/>
  <c r="F354" i="16"/>
  <c r="F386" i="16"/>
  <c r="G86" i="16"/>
  <c r="E163" i="16"/>
  <c r="E162" i="16" s="1"/>
  <c r="E367" i="16"/>
  <c r="E366" i="16" s="1"/>
  <c r="G74" i="16"/>
  <c r="F367" i="16"/>
  <c r="F366" i="16" s="1"/>
  <c r="F381" i="16"/>
  <c r="G197" i="16"/>
  <c r="G227" i="16"/>
  <c r="F238" i="16"/>
  <c r="E306" i="16"/>
  <c r="E305" i="16" s="1"/>
  <c r="E303" i="16" s="1"/>
  <c r="F326" i="16"/>
  <c r="E346" i="16"/>
  <c r="E391" i="16"/>
  <c r="F93" i="16"/>
  <c r="G93" i="16" s="1"/>
  <c r="F77" i="16"/>
  <c r="F69" i="16"/>
  <c r="F57" i="16"/>
  <c r="G58" i="16"/>
  <c r="F393" i="16"/>
  <c r="G394" i="16"/>
  <c r="G250" i="16"/>
  <c r="F249" i="16"/>
  <c r="G249" i="16" s="1"/>
  <c r="G398" i="16"/>
  <c r="F397" i="16"/>
  <c r="G397" i="16" s="1"/>
  <c r="G122" i="16"/>
  <c r="F121" i="16"/>
  <c r="G251" i="16"/>
  <c r="G286" i="16"/>
  <c r="G331" i="16"/>
  <c r="G337" i="16"/>
  <c r="G389" i="16"/>
  <c r="G399" i="16"/>
  <c r="F85" i="16"/>
  <c r="G72" i="16"/>
  <c r="G78" i="16"/>
  <c r="G310" i="16"/>
  <c r="F346" i="16"/>
  <c r="G357" i="16"/>
  <c r="G375" i="16"/>
  <c r="G395" i="16"/>
  <c r="G210" i="16"/>
  <c r="G370" i="16"/>
  <c r="F12" i="16"/>
  <c r="F141" i="16"/>
  <c r="G259" i="16"/>
  <c r="G49" i="16"/>
  <c r="G123" i="16"/>
  <c r="G59" i="16"/>
  <c r="G293" i="16" l="1"/>
  <c r="E325" i="16"/>
  <c r="F47" i="16"/>
  <c r="G47" i="16" s="1"/>
  <c r="G255" i="16"/>
  <c r="G114" i="16"/>
  <c r="F112" i="16"/>
  <c r="G112" i="16" s="1"/>
  <c r="F162" i="16"/>
  <c r="F161" i="16" s="1"/>
  <c r="F284" i="16"/>
  <c r="G101" i="16"/>
  <c r="F149" i="16"/>
  <c r="G149" i="16" s="1"/>
  <c r="G195" i="16"/>
  <c r="G196" i="16"/>
  <c r="F325" i="16"/>
  <c r="F254" i="16"/>
  <c r="G254" i="16" s="1"/>
  <c r="G373" i="16"/>
  <c r="G204" i="16"/>
  <c r="G386" i="16"/>
  <c r="E364" i="16"/>
  <c r="E161" i="16"/>
  <c r="G161" i="16" s="1"/>
  <c r="G374" i="16"/>
  <c r="F155" i="16"/>
  <c r="G155" i="16" s="1"/>
  <c r="E66" i="16"/>
  <c r="G306" i="16"/>
  <c r="F385" i="16"/>
  <c r="F384" i="16" s="1"/>
  <c r="G384" i="16" s="1"/>
  <c r="G326" i="16"/>
  <c r="G69" i="16"/>
  <c r="G404" i="16"/>
  <c r="F403" i="16"/>
  <c r="F68" i="16"/>
  <c r="G68" i="16" s="1"/>
  <c r="G162" i="16"/>
  <c r="G381" i="16"/>
  <c r="F380" i="16"/>
  <c r="G285" i="16"/>
  <c r="G367" i="16"/>
  <c r="G238" i="16"/>
  <c r="F237" i="16"/>
  <c r="G237" i="16" s="1"/>
  <c r="E345" i="16"/>
  <c r="E160" i="16"/>
  <c r="G354" i="16"/>
  <c r="G163" i="16"/>
  <c r="F203" i="16"/>
  <c r="G203" i="16" s="1"/>
  <c r="G77" i="16"/>
  <c r="G12" i="16"/>
  <c r="F11" i="16"/>
  <c r="G393" i="16"/>
  <c r="F391" i="16"/>
  <c r="G391" i="16" s="1"/>
  <c r="G346" i="16"/>
  <c r="F345" i="16"/>
  <c r="G345" i="16" s="1"/>
  <c r="F45" i="16"/>
  <c r="G45" i="16" s="1"/>
  <c r="G366" i="16"/>
  <c r="F364" i="16"/>
  <c r="G121" i="16"/>
  <c r="F119" i="16"/>
  <c r="G284" i="16"/>
  <c r="F282" i="16"/>
  <c r="G282" i="16" s="1"/>
  <c r="G141" i="16"/>
  <c r="F140" i="16"/>
  <c r="F303" i="16"/>
  <c r="G303" i="16" s="1"/>
  <c r="G305" i="16"/>
  <c r="F84" i="16"/>
  <c r="G84" i="16" s="1"/>
  <c r="G85" i="16"/>
  <c r="F54" i="16"/>
  <c r="G54" i="16" s="1"/>
  <c r="G57" i="16"/>
  <c r="F148" i="16" l="1"/>
  <c r="G148" i="16" s="1"/>
  <c r="E323" i="16"/>
  <c r="G325" i="16"/>
  <c r="G364" i="16"/>
  <c r="F153" i="16"/>
  <c r="G153" i="16" s="1"/>
  <c r="G385" i="16"/>
  <c r="E159" i="16"/>
  <c r="G403" i="16"/>
  <c r="F401" i="16"/>
  <c r="G401" i="16" s="1"/>
  <c r="F379" i="16"/>
  <c r="G379" i="16" s="1"/>
  <c r="G380" i="16"/>
  <c r="F160" i="16"/>
  <c r="F323" i="16"/>
  <c r="G323" i="16" s="1"/>
  <c r="F9" i="16"/>
  <c r="G11" i="16"/>
  <c r="G119" i="16"/>
  <c r="F66" i="16"/>
  <c r="F138" i="16"/>
  <c r="G140" i="16"/>
  <c r="F159" i="16" l="1"/>
  <c r="G159" i="16" s="1"/>
  <c r="G160" i="16"/>
  <c r="G66" i="16"/>
  <c r="F137" i="16"/>
  <c r="G137" i="16" s="1"/>
  <c r="G9" i="16"/>
  <c r="F8" i="16"/>
  <c r="F7" i="16" s="1"/>
  <c r="G8" i="16" l="1"/>
  <c r="F6" i="16" l="1"/>
  <c r="G6" i="16" s="1"/>
  <c r="G7" i="16"/>
  <c r="D13" i="12" l="1"/>
  <c r="E13" i="12" s="1"/>
  <c r="D14" i="12"/>
  <c r="E14" i="12" s="1"/>
  <c r="D15" i="12"/>
  <c r="D16" i="12"/>
  <c r="H10" i="15"/>
  <c r="H11" i="15"/>
  <c r="H13" i="15"/>
  <c r="H14" i="15"/>
  <c r="G9" i="15"/>
  <c r="H9" i="15" s="1"/>
  <c r="G12" i="15"/>
  <c r="H12" i="15" s="1"/>
  <c r="F34" i="11"/>
  <c r="F35" i="11"/>
  <c r="F29" i="11"/>
  <c r="F30" i="11"/>
  <c r="F31" i="11"/>
  <c r="F32" i="11"/>
  <c r="F28" i="11"/>
  <c r="F15" i="11"/>
  <c r="F16" i="11"/>
  <c r="F18" i="11"/>
  <c r="F19" i="11"/>
  <c r="F14" i="1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26" i="3"/>
  <c r="F26" i="3" s="1"/>
  <c r="E12" i="3"/>
  <c r="F12" i="3" s="1"/>
  <c r="E13" i="3"/>
  <c r="F13" i="3" s="1"/>
  <c r="E14" i="3"/>
  <c r="E15" i="3"/>
  <c r="F15" i="3" s="1"/>
  <c r="E16" i="3"/>
  <c r="E17" i="3"/>
  <c r="F17" i="3" s="1"/>
  <c r="E18" i="3"/>
  <c r="F18" i="3" s="1"/>
  <c r="C12" i="12" l="1"/>
  <c r="B12" i="12"/>
  <c r="B11" i="12" s="1"/>
  <c r="C11" i="12" l="1"/>
  <c r="D11" i="12" s="1"/>
  <c r="E11" i="12" s="1"/>
  <c r="D12" i="12"/>
  <c r="E12" i="12" s="1"/>
  <c r="D27" i="11"/>
  <c r="D11" i="3"/>
  <c r="E11" i="3" s="1"/>
  <c r="F11" i="3" s="1"/>
  <c r="D25" i="3"/>
  <c r="E25" i="3" s="1"/>
  <c r="F25" i="3" s="1"/>
  <c r="E33" i="11"/>
  <c r="F33" i="11" s="1"/>
  <c r="E27" i="11"/>
  <c r="F27" i="11" s="1"/>
  <c r="E13" i="11"/>
  <c r="E12" i="11" l="1"/>
  <c r="F12" i="11" s="1"/>
  <c r="F13" i="11"/>
  <c r="E26" i="11"/>
  <c r="F26" i="11" s="1"/>
  <c r="D33" i="11"/>
  <c r="D13" i="11"/>
  <c r="D12" i="11" s="1"/>
  <c r="D26" i="11" l="1"/>
  <c r="F12" i="15" l="1"/>
  <c r="F9" i="15"/>
  <c r="F15" i="15" s="1"/>
  <c r="G15" i="15" l="1"/>
  <c r="H15" i="15" s="1"/>
  <c r="G138" i="16"/>
  <c r="H138" i="16"/>
</calcChain>
</file>

<file path=xl/sharedStrings.xml><?xml version="1.0" encoding="utf-8"?>
<sst xmlns="http://schemas.openxmlformats.org/spreadsheetml/2006/main" count="682" uniqueCount="255">
  <si>
    <t>PRIHODI UKUPNO</t>
  </si>
  <si>
    <t>RASHODI UKUPNO</t>
  </si>
  <si>
    <t>RAZLIKA - VIŠAK / MANJAK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</si>
  <si>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</si>
  <si>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</si>
  <si>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</si>
  <si>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</si>
  <si>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</si>
  <si>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</si>
  <si>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</si>
  <si>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</si>
  <si>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</si>
  <si>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</si>
  <si>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</si>
  <si>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</si>
  <si>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</si>
  <si>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</si>
  <si>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</si>
  <si>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</si>
  <si>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</si>
  <si>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</si>
  <si>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</si>
  <si>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</si>
  <si>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</si>
  <si>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</si>
  <si>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PROGRAM 1001</t>
  </si>
  <si>
    <t>Aktivnost A100001</t>
  </si>
  <si>
    <t>Naknade troškova zaposlenima</t>
  </si>
  <si>
    <t>Službena putovanja</t>
  </si>
  <si>
    <t>Stručno usavršavanje zaposlenika</t>
  </si>
  <si>
    <t>Ostale naknade troškova zaposlenima</t>
  </si>
  <si>
    <t>Rashodi za materijal i energiju</t>
  </si>
  <si>
    <t>Uredski i ostali materijal</t>
  </si>
  <si>
    <t>Energija</t>
  </si>
  <si>
    <t>Sitni inventar i auto gume</t>
  </si>
  <si>
    <t>službena, radna i zaštitna odjeća i obuća</t>
  </si>
  <si>
    <t>Rashodi za usluge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</si>
  <si>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</si>
  <si>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</si>
  <si>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</si>
  <si>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</si>
  <si>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</si>
  <si>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</si>
  <si>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</si>
  <si>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</si>
  <si>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</si>
  <si>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</si>
  <si>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</si>
  <si>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</si>
  <si>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naknade-provjera diploma</t>
  </si>
  <si>
    <t>Financijski  rashodi</t>
  </si>
  <si>
    <t>Ostali financijski rashodi</t>
  </si>
  <si>
    <t>Bankarske usluge i usluge platnog prometa</t>
  </si>
  <si>
    <t>Aktivnost A100002</t>
  </si>
  <si>
    <t>MINIMALNI STANDARD U OSNOVNOM ŠKOLSTVU - MATERIJALNI RASHODI</t>
  </si>
  <si>
    <t>TEKUĆE I INVESTICIJSKO ODRŽAVANJE- 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</si>
  <si>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</si>
  <si>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</si>
  <si>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</si>
  <si>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</si>
  <si>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Program 1001</t>
  </si>
  <si>
    <t>POJAČANI STANDARD U ŠKOLSTVU</t>
  </si>
  <si>
    <t>Tekući projekt T100002</t>
  </si>
  <si>
    <t>Materijal i sirovine</t>
  </si>
  <si>
    <t>Plaće za redovan rad</t>
  </si>
  <si>
    <t>Ostali rashodi za zaposlene</t>
  </si>
  <si>
    <t>Doprinosi na plaće</t>
  </si>
  <si>
    <t>Tekući projekt T100041</t>
  </si>
  <si>
    <t>NOVA ŠKOLSKA SHEMA VOĆA I POVRĆA TE MLIJEKA I MLIJEČNIH PROIZVODA</t>
  </si>
  <si>
    <t>Naknade građanima i kućanstvima na temelju osiguranja i druge naknade</t>
  </si>
  <si>
    <t>Ostale naknade građanima i kućanstvima iz proračuna</t>
  </si>
  <si>
    <t>Naknade građanima i kućanstvima iz EU sredstava - Školska shema I Medni dan</t>
  </si>
  <si>
    <t>Tekući projekt T100011</t>
  </si>
  <si>
    <t xml:space="preserve">KAPITALNO ULAGANJE </t>
  </si>
  <si>
    <t>OPREMA ŠKOLA</t>
  </si>
  <si>
    <t xml:space="preserve">DODATNA ULAGANJA </t>
  </si>
  <si>
    <t>Rashodi za dodatna ulaganja na nefinancijskoj imovini</t>
  </si>
  <si>
    <t>Dodatna ulaganja na građevinskim objektima</t>
  </si>
  <si>
    <t>Program 1003</t>
  </si>
  <si>
    <t>TEKUĆE I INVESTICIJSKO ODRŽAVANJE U ŠKOLSTVO</t>
  </si>
  <si>
    <t>Službena, radna i zaštitna odjeća i obuća</t>
  </si>
  <si>
    <t>Članarine</t>
  </si>
  <si>
    <t>Pristojbe i naknade-nezap.invalida</t>
  </si>
  <si>
    <t>Troškovi sudskih postupaka</t>
  </si>
  <si>
    <t>Financijski rashodi</t>
  </si>
  <si>
    <t>Bankarske usluge i usluge platnog prom.</t>
  </si>
  <si>
    <t>Zatezne kamate</t>
  </si>
  <si>
    <t>ADMINISTRATIVNO, TEHNIČKO I STRUČNO OSOBLJE</t>
  </si>
  <si>
    <t>Plaće (bruto)</t>
  </si>
  <si>
    <t>Doprinos za obvezno zdravstveno osiguranje</t>
  </si>
  <si>
    <t>Doprinos za obvezno zdravstveno osiguranje u slučaju nezaposlenosti - tužbe</t>
  </si>
  <si>
    <t>Pristojbe i naknade</t>
  </si>
  <si>
    <t>ŠKOLSKA KUHINJA</t>
  </si>
  <si>
    <t>Materijal za tekuće i investicijsko održavanje</t>
  </si>
  <si>
    <t>Uredska oprema i namještaj</t>
  </si>
  <si>
    <t>Tekući projekt T10006</t>
  </si>
  <si>
    <t>PRODUŽENI BORAVAK</t>
  </si>
  <si>
    <t>Uredski materijal i ost. Materijal</t>
  </si>
  <si>
    <t>Tekući projekt T100012</t>
  </si>
  <si>
    <t>Rashodi za nefinancijsku imovinu</t>
  </si>
  <si>
    <t>Rashodi za nabavu proizvodne dugotrajne imovine</t>
  </si>
  <si>
    <t>Postrojenje i oprema</t>
  </si>
  <si>
    <t>Knjige, umjetnička djela i ostale izložbene vrijednosti</t>
  </si>
  <si>
    <t>Knjige</t>
  </si>
  <si>
    <t>Tekući projekt T100013</t>
  </si>
  <si>
    <t>DODATNA ULAGANJA</t>
  </si>
  <si>
    <t>TEKUĆE I INVESTICIJSKO ODRŽAVANJE</t>
  </si>
  <si>
    <t>Materijal za tekuće i inv.održavanje</t>
  </si>
  <si>
    <t>Usluge tekućeg i investicijs.održavanja</t>
  </si>
  <si>
    <t>Tekući projekt T100020</t>
  </si>
  <si>
    <t>NABAVA UDŽBENIKA</t>
  </si>
  <si>
    <t>Naknada građanima i kućanstvima na temelju osiguranja i druge naknade</t>
  </si>
  <si>
    <t>Ostale naknade građanima i kućanstvima u naravi</t>
  </si>
  <si>
    <t>Knjige-UDŽBENICI NISU RADNI</t>
  </si>
  <si>
    <t>Naknada za prijevoz, rad nat. i odvojeni život</t>
  </si>
  <si>
    <t>Rashodi za nabavu proizved. dugotrajne imovine</t>
  </si>
  <si>
    <t>Doprinos za obvezno zdravst. osiguranje u slučaju nezap.i - tužbe</t>
  </si>
  <si>
    <t>službena putovanja</t>
  </si>
  <si>
    <t>intelektulane usluge</t>
  </si>
  <si>
    <t>Naknada za prijevoz, rad na terenu i odv. život</t>
  </si>
  <si>
    <t>opći prihodi i primici</t>
  </si>
  <si>
    <t>Ministarstvo poljoprivrede</t>
  </si>
  <si>
    <t>Tekući projekt K100113</t>
  </si>
  <si>
    <t>LUKA IZGRADNJA OSNOVNE ŠKOLE</t>
  </si>
  <si>
    <t>OPĆI PRIHODI I PRIMICI</t>
  </si>
  <si>
    <t>Građevinski objekti</t>
  </si>
  <si>
    <t>Poslovni objekti</t>
  </si>
  <si>
    <t>Izvor financiranja 5.Đ</t>
  </si>
  <si>
    <t>vlastiti prihodi</t>
  </si>
  <si>
    <t>Izvor financiranja 3.3.</t>
  </si>
  <si>
    <t>Knjige umjetnička djela i ostale izlož. Vrijednosti</t>
  </si>
  <si>
    <t>pomoći oš</t>
  </si>
  <si>
    <t>Izvor financiranja 5.K.</t>
  </si>
  <si>
    <t>donacije oš</t>
  </si>
  <si>
    <t>Izvor financiranja 4.L.</t>
  </si>
  <si>
    <t>Prihod za posebne namjene</t>
  </si>
  <si>
    <t>izvor financiranja: 5.K.</t>
  </si>
  <si>
    <t>izvor financiranja: 6.3.</t>
  </si>
  <si>
    <t>izvori financiranja 5.K.</t>
  </si>
  <si>
    <t>izvor financiranja:6.3.</t>
  </si>
  <si>
    <t>Uredski materijal i ost. Materijalni rashodi</t>
  </si>
  <si>
    <t>izvor financiranja: 4.L.</t>
  </si>
  <si>
    <t>izvor financiranja : 5.K.</t>
  </si>
  <si>
    <t>5.K</t>
  </si>
  <si>
    <t xml:space="preserve"> pomoći oš</t>
  </si>
  <si>
    <t>Prihod od imovine</t>
  </si>
  <si>
    <t>Prihod od upravnih i 
administrativnih pristojbi</t>
  </si>
  <si>
    <t>4.L</t>
  </si>
  <si>
    <t>3.3.</t>
  </si>
  <si>
    <t>Prihod od prodaje proizvoda 
i pruženih usluga i donacije</t>
  </si>
  <si>
    <t>6.3.</t>
  </si>
  <si>
    <t>donacije</t>
  </si>
  <si>
    <t>5.Đ.</t>
  </si>
  <si>
    <t>eur</t>
  </si>
  <si>
    <t>Naknade građanima i kućanstvima
 na temelju osiguranja i drugih akata</t>
  </si>
  <si>
    <t>ŠKOLSKA ŠPORTSKA DRUŠTVA</t>
  </si>
  <si>
    <t>Tekući projekt T100026</t>
  </si>
  <si>
    <t>Izvor financiranja: 5.K.</t>
  </si>
  <si>
    <t>E-TEHNIČAR</t>
  </si>
  <si>
    <t>Tekući projekt T100003</t>
  </si>
  <si>
    <t>Izvor financiranja 1.1.</t>
  </si>
  <si>
    <t>izvor financiranja 1.1.</t>
  </si>
  <si>
    <t>Izvor financiranja: 1.1.</t>
  </si>
  <si>
    <t>1.1.</t>
  </si>
  <si>
    <t>UKUPNO</t>
  </si>
  <si>
    <t>Postrojenja i oprema</t>
  </si>
  <si>
    <t>Glazbeni instrumenti i oprema</t>
  </si>
  <si>
    <t>energija</t>
  </si>
  <si>
    <t>Ostale tekuće donacije</t>
  </si>
  <si>
    <t>Ostale tekuće donacije - higijenski ulošci minist</t>
  </si>
  <si>
    <t>naknade za prijevoz na i s posla</t>
  </si>
  <si>
    <t>Izvor financiranja: 5.T.</t>
  </si>
  <si>
    <t>Min.znan.obrazo. I sporta ESF III</t>
  </si>
  <si>
    <t>PROGRAM OSNOVNIH ŠKOLA IZVAN 
ŽUPANIJSKOG PRORAČUNA</t>
  </si>
  <si>
    <t>Program 1002</t>
  </si>
  <si>
    <t>Tekući projekt T100001</t>
  </si>
  <si>
    <t>OPREMA ŠKOLE</t>
  </si>
  <si>
    <t>uredska oprema i namještaj</t>
  </si>
  <si>
    <t>komunikacijska oprema</t>
  </si>
  <si>
    <t>sportska i glazbena oprema</t>
  </si>
  <si>
    <t>Uređaji, strojevi i oprema za ostale namjene</t>
  </si>
  <si>
    <t>uređaji strojevi i oprema za ostale namjene</t>
  </si>
  <si>
    <t>ŽUPANIJA</t>
  </si>
  <si>
    <t>Prsten potpore VII</t>
  </si>
  <si>
    <t>6 PRIHODI POSLOVANJA</t>
  </si>
  <si>
    <t>7 PRIHODI OD PRODAJE NEFINANCIJSKE IMOVINE</t>
  </si>
  <si>
    <t>3 RASHODI  POSLOVANJA</t>
  </si>
  <si>
    <t>4 RASHODI ZA NABAVU NEFINANCIJSKE IMOVINE</t>
  </si>
  <si>
    <t>PRIHODI POSLOVANJA PREMA EKONOMSKOJ KLASIFIKACIJI</t>
  </si>
  <si>
    <t>RASHODI POSLOVANJA PREMA EKONOMSKOJ KLASIFIKACIJI</t>
  </si>
  <si>
    <t>Ostali rashodi</t>
  </si>
  <si>
    <t>5.T</t>
  </si>
  <si>
    <t>Minis. znan. obraz. i sporta ESF</t>
  </si>
  <si>
    <t>Tekući projekt T100058</t>
  </si>
  <si>
    <t>PRIHODI POSLOVANJA PREMA IZVORIMA FINANCIRANJA</t>
  </si>
  <si>
    <t>RASHODI POSLOVANJA PREMA IZVORIMA FINANCIRANJA</t>
  </si>
  <si>
    <t>oprema za održavanje i zaštitu</t>
  </si>
  <si>
    <t>KNJIGE ZA ŠKOLSKU KNJIŽNICU</t>
  </si>
  <si>
    <t>Tekući projekt T100016</t>
  </si>
  <si>
    <t>Knjige za ŠKOLSKU KNJIŽNICU</t>
  </si>
  <si>
    <t>Knjige, umjetnička djela i ostale izložbene djelatnosti</t>
  </si>
  <si>
    <t>%</t>
  </si>
  <si>
    <t>Ostale naknade građanima i kućanstvima u naravi (prijevoz grad Zaprešić)</t>
  </si>
  <si>
    <t>RASHODI PREMA FUNKCIJSKOJ KLASIFIKACIJI</t>
  </si>
  <si>
    <t>BROJČANA OZNAKA I NAZIV</t>
  </si>
  <si>
    <t>UKUPNI RASHODI</t>
  </si>
  <si>
    <t>09 Obrazovanje</t>
  </si>
  <si>
    <t>091 Predškolsko i osnovno obrazovanje</t>
  </si>
  <si>
    <t>0912 Osnovno obrazovanje</t>
  </si>
  <si>
    <t>096 Dodatne usluge u obrazovanju</t>
  </si>
  <si>
    <t>098 Usluge obrazovanja koja nisu drugdje svrstane</t>
  </si>
  <si>
    <t>0980 Usluge obrazovanja koja nisu drugdje svrstane</t>
  </si>
  <si>
    <t>B. RAČUN FINANCIRANJA</t>
  </si>
  <si>
    <t>Naziv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</si>
  <si>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</si>
  <si>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</si>
  <si>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</si>
  <si>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</si>
  <si>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</si>
  <si>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Vlastiti prihodi</t>
  </si>
  <si>
    <t>Ostale pomoći i darovnice</t>
  </si>
  <si>
    <t>EUR</t>
  </si>
  <si>
    <t>Tekući projekti T100003</t>
  </si>
  <si>
    <t>NATJECANJA</t>
  </si>
  <si>
    <t>Naknade za rad predstavničkih i izvršnih tijela, povjerenstva i slično</t>
  </si>
  <si>
    <t xml:space="preserve"> PLAN ZA 2025.</t>
  </si>
  <si>
    <t>Tekuće donacije u novcu</t>
  </si>
  <si>
    <t>Rashodi za donacije, kazne, nadoknade šteta i kaoitalne pomoći</t>
  </si>
  <si>
    <t xml:space="preserve">Tekuće donacije  </t>
  </si>
  <si>
    <t>Tekući projekt T100029</t>
  </si>
  <si>
    <t>PROGRAM RAZVOJA ODGOJNO - OBRAZOVNOG SUSTAVA</t>
  </si>
  <si>
    <t>Rashodi za dodatna ulaganja u  dugotrajne imovine</t>
  </si>
  <si>
    <t xml:space="preserve"> PLAN ZA  2025.</t>
  </si>
  <si>
    <t>Plan za 2025.</t>
  </si>
  <si>
    <t>Izvorni plan za 2025.</t>
  </si>
  <si>
    <t>Tekući projekt T100027</t>
  </si>
  <si>
    <t>OPSKRBA BESPLATNIM ZALIHAMA MENSTRUALNIH HIG. POTREPŠTINAMA</t>
  </si>
  <si>
    <t>RAZLIKA U ODNOSU NA IZVORNI PLAN (povećanje/smanjenje )</t>
  </si>
  <si>
    <t>RAZLIKA U ODNOSU NA 
IZVORNI PLAN 
(povećanje/smanjenje )</t>
  </si>
  <si>
    <t>OSTALE IZVANŠKOLSKE AKTIVNOSTI</t>
  </si>
  <si>
    <t>% RAZLIKA U ODNOSU NA IZVORNI PLAN (povećanje/smanjenje )</t>
  </si>
  <si>
    <t>%RAZLIKA U ODNOSU NA IZVORNI PLAN (povećanje/smanjenje )</t>
  </si>
  <si>
    <t>% RAZLIKA U ODNOSU NA 
IZVORNI PLAN 
(povećanje/smanjenje )</t>
  </si>
  <si>
    <t>KONTO</t>
  </si>
  <si>
    <t>112,990,14</t>
  </si>
  <si>
    <t>PRIHODI POSLOVANJA PREMA IZVORIMA FINANCIRANJA I EKONOMSKOJ KLASIFIKCIJI</t>
  </si>
  <si>
    <t>RASHODI POSLOVANJA PREMA IZVORIMA FINANCIRANJA I EKONOMSKOJ KLASIFIKCIJI</t>
  </si>
  <si>
    <t>I. IZMJENE I DOPUNE PLANA PRORAČUNA ZA 2025. (REBALANS I.)</t>
  </si>
  <si>
    <t xml:space="preserve"> I. IZMJENe I DOPUNe PLANA PRORAČUNA ZA 2025.  GODINU (REBALANS I.) PRORAČUNSKOG KORISNIKA JEDINICE LOKALNE I PODRUČNE (REGIONALNE) SAMOUPRAVE </t>
  </si>
  <si>
    <t xml:space="preserve"> I. IZMJENE I DOPUNE PLANA PRORAČUNA ZA 2025. GODINU  (REBALANS I.)PRORAČUNSKOG KORISNIKA JEDINICE LOKALNE I PODRUČNE (REGIONALNE) SAMOUPRAVE </t>
  </si>
  <si>
    <t xml:space="preserve"> I. IZMJENA I DOPUNA PLANA PRORAČUNA ZA 2025. GODINU (REBALANS I.) PRORAČUNSKOG KORISNIKA JEDINICE LOKALNE I PODRUČNE (REGIONALNE) SAMOUPRAVE </t>
  </si>
  <si>
    <t xml:space="preserve">PRIJEDLOG I. IZMJENA I DOPUNA PLANA PRORAČUNA ZA 2025. GODINU  (REBALANS I.)PRORAČUNSKOG KORISNIKA JEDINICE LOKALNE I PODRUČNE (REGIONALNE) SAMOUPRAVE 
</t>
  </si>
  <si>
    <t xml:space="preserve"> I. IZMJENE I DOPUNE (REBALANS I.) PLANA PRORAČUNA ZA 2025. GODINU  (REBALANS I.) PRORAČUNSKOG KORISNIKA JEDINICE LOKALNE I PODRUČNE (REGIONALNE) SAMOUPRAVE 
</t>
  </si>
  <si>
    <t xml:space="preserve">PRIJEDLOG I. IZMJENA I DOPUNA PLANA PRORAČUNA ZA 2025. GODINU (REBALANS I.) PRORAČUNSKOG KORISNIKA JEDINICE LOKALNE I PODRUČNE (REGIONALNE) SAMOUPRAVE </t>
  </si>
  <si>
    <t xml:space="preserve"> I. IZMJENE I DOPUNE PLANA PRORAČUNA ZA 2025. GODINU  (REBALANS I.) PRORAČUNSKOG KORISNIKA JEDINICE LOKALNE I PODRUČNE (REGIONALNE) SAMOUPRAVE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</si>
</sst>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6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indexed="8"/>
      <name val="Arial"/>
      <family val="2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4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b/>
      <sz val="16"/>
      <name val="Arial"/>
      <family val="2"/>
      <charset val="238"/>
    </font>
    <font>
      <sz val="11"/>
      <color theme="1"/>
      <name val="Arial"/>
      <family val="2"/>
      <charset val="238"/>
    </font>
    <font>
      <sz val="13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Arial"/>
      <family val="2"/>
    </font>
    <font>
      <b/>
      <i/>
      <sz val="10"/>
      <name val="Arial"/>
      <family val="2"/>
      <charset val="238"/>
    </font>
    <font>
      <sz val="11"/>
      <color rgb="FF333333"/>
      <name val="Courier New"/>
      <family val="3"/>
      <charset val="238"/>
    </font>
    <font>
      <sz val="11"/>
      <color rgb="FF000000"/>
      <name val="Open Sans"/>
      <family val="2"/>
    </font>
    <font>
      <b/>
      <i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67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20" fillId="0" borderId="2" xfId="1" applyFont="1" applyBorder="1" applyAlignment="1">
      <alignment horizontal="center" vertical="center" wrapText="1"/>
    </xf>
    <xf numFmtId="0" fontId="0" fillId="5" borderId="0" xfId="0" applyFill="1"/>
    <xf numFmtId="0" fontId="0" fillId="7" borderId="0" xfId="0" applyFill="1"/>
    <xf numFmtId="0" fontId="0" fillId="8" borderId="0" xfId="0" applyFill="1"/>
    <xf numFmtId="0" fontId="3" fillId="7" borderId="1" xfId="0" applyFont="1" applyFill="1" applyBorder="1" applyAlignment="1">
      <alignment horizontal="left" vertical="center" wrapText="1" indent="1"/>
    </xf>
    <xf numFmtId="0" fontId="6" fillId="7" borderId="2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left" vertical="center" wrapText="1" indent="1"/>
    </xf>
    <xf numFmtId="0" fontId="0" fillId="9" borderId="0" xfId="0" applyFill="1"/>
    <xf numFmtId="0" fontId="0" fillId="10" borderId="0" xfId="0" applyFill="1"/>
    <xf numFmtId="0" fontId="6" fillId="11" borderId="1" xfId="0" applyFont="1" applyFill="1" applyBorder="1" applyAlignment="1">
      <alignment vertical="center"/>
    </xf>
    <xf numFmtId="0" fontId="6" fillId="11" borderId="2" xfId="0" applyFont="1" applyFill="1" applyBorder="1" applyAlignment="1">
      <alignment horizontal="left" vertical="center" wrapText="1" indent="1"/>
    </xf>
    <xf numFmtId="0" fontId="6" fillId="11" borderId="4" xfId="0" applyFont="1" applyFill="1" applyBorder="1" applyAlignment="1">
      <alignment horizontal="left" vertical="center" wrapText="1" indent="1"/>
    </xf>
    <xf numFmtId="0" fontId="0" fillId="11" borderId="0" xfId="0" applyFill="1"/>
    <xf numFmtId="0" fontId="0" fillId="12" borderId="0" xfId="0" applyFill="1"/>
    <xf numFmtId="0" fontId="3" fillId="5" borderId="1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left" vertical="center" wrapText="1" indent="1"/>
    </xf>
    <xf numFmtId="0" fontId="6" fillId="5" borderId="2" xfId="0" applyFont="1" applyFill="1" applyBorder="1" applyAlignment="1">
      <alignment horizontal="left" vertical="center" wrapText="1" indent="1"/>
    </xf>
    <xf numFmtId="0" fontId="6" fillId="5" borderId="4" xfId="0" applyFont="1" applyFill="1" applyBorder="1" applyAlignment="1">
      <alignment horizontal="left" vertical="center" wrapText="1" indent="1"/>
    </xf>
    <xf numFmtId="0" fontId="0" fillId="14" borderId="0" xfId="0" applyFill="1"/>
    <xf numFmtId="0" fontId="3" fillId="14" borderId="1" xfId="0" applyFont="1" applyFill="1" applyBorder="1" applyAlignment="1">
      <alignment horizontal="left" vertical="center" wrapText="1" indent="1"/>
    </xf>
    <xf numFmtId="0" fontId="6" fillId="14" borderId="2" xfId="0" applyFont="1" applyFill="1" applyBorder="1" applyAlignment="1">
      <alignment horizontal="left" vertical="center" wrapText="1" indent="1"/>
    </xf>
    <xf numFmtId="0" fontId="3" fillId="14" borderId="4" xfId="0" applyFont="1" applyFill="1" applyBorder="1" applyAlignment="1">
      <alignment horizontal="left" vertical="center" wrapText="1" indent="1"/>
    </xf>
    <xf numFmtId="0" fontId="6" fillId="14" borderId="4" xfId="0" applyFont="1" applyFill="1" applyBorder="1" applyAlignment="1">
      <alignment horizontal="left" vertical="center" wrapText="1" indent="1"/>
    </xf>
    <xf numFmtId="0" fontId="6" fillId="14" borderId="2" xfId="0" applyFont="1" applyFill="1" applyBorder="1" applyAlignment="1">
      <alignment horizontal="center" wrapText="1"/>
    </xf>
    <xf numFmtId="0" fontId="6" fillId="14" borderId="1" xfId="0" applyFont="1" applyFill="1" applyBorder="1" applyAlignment="1">
      <alignment horizontal="left" vertical="center" wrapText="1" indent="1"/>
    </xf>
    <xf numFmtId="0" fontId="3" fillId="14" borderId="2" xfId="0" applyFont="1" applyFill="1" applyBorder="1" applyAlignment="1">
      <alignment horizontal="left" vertical="center" wrapText="1" indent="1"/>
    </xf>
    <xf numFmtId="0" fontId="21" fillId="14" borderId="2" xfId="1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left" vertical="center" wrapText="1" indent="1"/>
    </xf>
    <xf numFmtId="0" fontId="8" fillId="14" borderId="2" xfId="0" applyFont="1" applyFill="1" applyBorder="1" applyAlignment="1">
      <alignment horizontal="left" vertical="center" wrapText="1" indent="1"/>
    </xf>
    <xf numFmtId="0" fontId="8" fillId="14" borderId="4" xfId="0" applyFont="1" applyFill="1" applyBorder="1" applyAlignment="1">
      <alignment horizontal="left" vertical="center" wrapText="1" indent="1"/>
    </xf>
    <xf numFmtId="0" fontId="24" fillId="14" borderId="0" xfId="0" applyFont="1" applyFill="1"/>
    <xf numFmtId="0" fontId="24" fillId="6" borderId="0" xfId="0" applyFont="1" applyFill="1"/>
    <xf numFmtId="0" fontId="0" fillId="2" borderId="0" xfId="0" applyFill="1"/>
    <xf numFmtId="0" fontId="6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4" fontId="0" fillId="0" borderId="0" xfId="0" applyNumberFormat="1"/>
    <xf numFmtId="0" fontId="3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left" vertical="center" wrapText="1" indent="1"/>
    </xf>
    <xf numFmtId="0" fontId="17" fillId="2" borderId="4" xfId="0" applyFont="1" applyFill="1" applyBorder="1" applyAlignment="1">
      <alignment horizontal="left" vertical="center" wrapText="1" indent="1"/>
    </xf>
    <xf numFmtId="4" fontId="3" fillId="2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0" fontId="3" fillId="15" borderId="1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4" xfId="0" applyFont="1" applyFill="1" applyBorder="1" applyAlignment="1">
      <alignment horizontal="center" vertical="center" wrapText="1"/>
    </xf>
    <xf numFmtId="0" fontId="0" fillId="15" borderId="0" xfId="0" applyFill="1"/>
    <xf numFmtId="0" fontId="0" fillId="16" borderId="0" xfId="0" applyFill="1"/>
    <xf numFmtId="0" fontId="3" fillId="14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left" vertical="center" wrapText="1" indent="1"/>
    </xf>
    <xf numFmtId="0" fontId="3" fillId="16" borderId="2" xfId="0" applyFont="1" applyFill="1" applyBorder="1" applyAlignment="1">
      <alignment horizontal="left" vertical="center" wrapText="1" indent="1"/>
    </xf>
    <xf numFmtId="0" fontId="3" fillId="16" borderId="4" xfId="0" applyFont="1" applyFill="1" applyBorder="1" applyAlignment="1">
      <alignment horizontal="left" vertical="center" wrapText="1" indent="1"/>
    </xf>
    <xf numFmtId="4" fontId="3" fillId="9" borderId="3" xfId="0" applyNumberFormat="1" applyFont="1" applyFill="1" applyBorder="1" applyAlignment="1">
      <alignment horizontal="right"/>
    </xf>
    <xf numFmtId="4" fontId="3" fillId="14" borderId="3" xfId="0" applyNumberFormat="1" applyFont="1" applyFill="1" applyBorder="1" applyAlignment="1">
      <alignment horizontal="right"/>
    </xf>
    <xf numFmtId="4" fontId="8" fillId="6" borderId="3" xfId="0" applyNumberFormat="1" applyFont="1" applyFill="1" applyBorder="1" applyAlignment="1">
      <alignment horizontal="right"/>
    </xf>
    <xf numFmtId="0" fontId="6" fillId="14" borderId="2" xfId="0" applyFont="1" applyFill="1" applyBorder="1" applyAlignment="1">
      <alignment vertical="center" wrapText="1"/>
    </xf>
    <xf numFmtId="0" fontId="20" fillId="2" borderId="2" xfId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right"/>
    </xf>
    <xf numFmtId="0" fontId="29" fillId="2" borderId="3" xfId="0" quotePrefix="1" applyFont="1" applyFill="1" applyBorder="1" applyAlignment="1">
      <alignment horizontal="left" vertical="center"/>
    </xf>
    <xf numFmtId="0" fontId="34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29" fillId="2" borderId="3" xfId="0" quotePrefix="1" applyFont="1" applyFill="1" applyBorder="1" applyAlignment="1">
      <alignment horizontal="center" vertical="center"/>
    </xf>
    <xf numFmtId="0" fontId="35" fillId="0" borderId="0" xfId="0" applyFont="1"/>
    <xf numFmtId="0" fontId="29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8" fillId="2" borderId="0" xfId="2" applyNumberFormat="1" applyFont="1" applyFill="1" applyBorder="1" applyAlignment="1">
      <alignment horizontal="right"/>
    </xf>
    <xf numFmtId="0" fontId="24" fillId="2" borderId="0" xfId="0" applyFont="1" applyFill="1"/>
    <xf numFmtId="0" fontId="37" fillId="12" borderId="2" xfId="0" applyFont="1" applyFill="1" applyBorder="1" applyAlignment="1">
      <alignment horizontal="left" vertical="center" indent="1"/>
    </xf>
    <xf numFmtId="0" fontId="37" fillId="12" borderId="2" xfId="0" applyFont="1" applyFill="1" applyBorder="1" applyAlignment="1">
      <alignment horizontal="left" vertical="center" wrapText="1" indent="1"/>
    </xf>
    <xf numFmtId="0" fontId="37" fillId="12" borderId="4" xfId="0" applyFont="1" applyFill="1" applyBorder="1" applyAlignment="1">
      <alignment horizontal="left" vertical="center" wrapText="1" indent="1"/>
    </xf>
    <xf numFmtId="0" fontId="31" fillId="10" borderId="1" xfId="0" applyFont="1" applyFill="1" applyBorder="1" applyAlignment="1">
      <alignment vertical="center"/>
    </xf>
    <xf numFmtId="0" fontId="31" fillId="10" borderId="2" xfId="0" applyFont="1" applyFill="1" applyBorder="1" applyAlignment="1">
      <alignment horizontal="left" vertical="center" wrapText="1" indent="1"/>
    </xf>
    <xf numFmtId="0" fontId="31" fillId="10" borderId="4" xfId="0" applyFont="1" applyFill="1" applyBorder="1" applyAlignment="1">
      <alignment horizontal="left" vertical="center" wrapText="1" indent="1"/>
    </xf>
    <xf numFmtId="0" fontId="31" fillId="9" borderId="1" xfId="0" applyFont="1" applyFill="1" applyBorder="1" applyAlignment="1">
      <alignment vertical="center"/>
    </xf>
    <xf numFmtId="0" fontId="31" fillId="9" borderId="2" xfId="0" applyFont="1" applyFill="1" applyBorder="1" applyAlignment="1">
      <alignment horizontal="left" vertical="center" wrapText="1" indent="1"/>
    </xf>
    <xf numFmtId="0" fontId="31" fillId="9" borderId="4" xfId="0" applyFont="1" applyFill="1" applyBorder="1" applyAlignment="1">
      <alignment horizontal="left" vertical="center" wrapText="1" indent="1"/>
    </xf>
    <xf numFmtId="0" fontId="31" fillId="11" borderId="1" xfId="0" applyFont="1" applyFill="1" applyBorder="1" applyAlignment="1">
      <alignment vertical="center"/>
    </xf>
    <xf numFmtId="0" fontId="31" fillId="11" borderId="2" xfId="0" applyFont="1" applyFill="1" applyBorder="1" applyAlignment="1">
      <alignment horizontal="left" vertical="center" wrapText="1" indent="1"/>
    </xf>
    <xf numFmtId="0" fontId="31" fillId="11" borderId="4" xfId="0" applyFont="1" applyFill="1" applyBorder="1" applyAlignment="1">
      <alignment horizontal="left" vertical="center" wrapText="1" indent="1"/>
    </xf>
    <xf numFmtId="0" fontId="31" fillId="10" borderId="1" xfId="0" applyFont="1" applyFill="1" applyBorder="1" applyAlignment="1">
      <alignment horizontal="left" vertical="center" indent="1"/>
    </xf>
    <xf numFmtId="0" fontId="37" fillId="11" borderId="2" xfId="0" applyFont="1" applyFill="1" applyBorder="1" applyAlignment="1">
      <alignment horizontal="left" vertical="center" wrapText="1" indent="1"/>
    </xf>
    <xf numFmtId="0" fontId="31" fillId="10" borderId="2" xfId="0" applyFont="1" applyFill="1" applyBorder="1" applyAlignment="1">
      <alignment horizontal="left" vertical="center" indent="1"/>
    </xf>
    <xf numFmtId="0" fontId="39" fillId="11" borderId="2" xfId="1" applyFont="1" applyFill="1" applyBorder="1" applyAlignment="1">
      <alignment horizontal="center" vertical="center" wrapText="1"/>
    </xf>
    <xf numFmtId="4" fontId="29" fillId="2" borderId="0" xfId="2" applyNumberFormat="1" applyFont="1" applyFill="1" applyBorder="1" applyAlignment="1">
      <alignment horizontal="right"/>
    </xf>
    <xf numFmtId="0" fontId="13" fillId="0" borderId="0" xfId="0" applyFont="1"/>
    <xf numFmtId="0" fontId="16" fillId="0" borderId="0" xfId="0" applyFont="1"/>
    <xf numFmtId="0" fontId="41" fillId="0" borderId="0" xfId="0" applyFont="1"/>
    <xf numFmtId="0" fontId="30" fillId="0" borderId="0" xfId="0" applyFont="1"/>
    <xf numFmtId="0" fontId="42" fillId="0" borderId="0" xfId="0" applyFont="1"/>
    <xf numFmtId="0" fontId="42" fillId="0" borderId="0" xfId="0" applyFont="1" applyAlignment="1">
      <alignment horizontal="left"/>
    </xf>
    <xf numFmtId="0" fontId="36" fillId="0" borderId="0" xfId="0" applyFont="1"/>
    <xf numFmtId="0" fontId="44" fillId="2" borderId="0" xfId="0" applyFont="1" applyFill="1"/>
    <xf numFmtId="0" fontId="44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0" fillId="0" borderId="0" xfId="0" applyNumberFormat="1"/>
    <xf numFmtId="0" fontId="21" fillId="5" borderId="2" xfId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wrapText="1"/>
    </xf>
    <xf numFmtId="0" fontId="21" fillId="8" borderId="2" xfId="1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wrapText="1"/>
    </xf>
    <xf numFmtId="0" fontId="19" fillId="14" borderId="2" xfId="0" applyFont="1" applyFill="1" applyBorder="1" applyAlignment="1">
      <alignment horizontal="center" wrapText="1"/>
    </xf>
    <xf numFmtId="0" fontId="37" fillId="11" borderId="4" xfId="0" applyFont="1" applyFill="1" applyBorder="1" applyAlignment="1">
      <alignment horizontal="left" vertical="center" wrapText="1" indent="1"/>
    </xf>
    <xf numFmtId="0" fontId="31" fillId="11" borderId="1" xfId="0" applyFont="1" applyFill="1" applyBorder="1" applyAlignment="1">
      <alignment horizontal="left" vertical="center" indent="1"/>
    </xf>
    <xf numFmtId="0" fontId="38" fillId="11" borderId="2" xfId="1" applyFont="1" applyFill="1" applyBorder="1" applyAlignment="1">
      <alignment horizontal="center" vertical="center" wrapText="1"/>
    </xf>
    <xf numFmtId="0" fontId="0" fillId="6" borderId="0" xfId="0" applyFill="1"/>
    <xf numFmtId="0" fontId="0" fillId="21" borderId="0" xfId="0" applyFill="1"/>
    <xf numFmtId="0" fontId="3" fillId="20" borderId="1" xfId="0" applyFont="1" applyFill="1" applyBorder="1" applyAlignment="1">
      <alignment horizontal="left" vertical="center" wrapText="1" indent="1"/>
    </xf>
    <xf numFmtId="0" fontId="3" fillId="20" borderId="2" xfId="0" applyFont="1" applyFill="1" applyBorder="1" applyAlignment="1">
      <alignment horizontal="left" vertical="center" wrapText="1" indent="1"/>
    </xf>
    <xf numFmtId="0" fontId="3" fillId="20" borderId="4" xfId="0" applyFont="1" applyFill="1" applyBorder="1" applyAlignment="1">
      <alignment horizontal="left" vertical="center" wrapText="1" indent="1"/>
    </xf>
    <xf numFmtId="0" fontId="3" fillId="0" borderId="2" xfId="0" applyFont="1" applyBorder="1" applyAlignment="1">
      <alignment wrapText="1"/>
    </xf>
    <xf numFmtId="4" fontId="45" fillId="2" borderId="3" xfId="0" applyNumberFormat="1" applyFont="1" applyFill="1" applyBorder="1" applyAlignment="1">
      <alignment horizontal="right" vertical="center"/>
    </xf>
    <xf numFmtId="4" fontId="45" fillId="2" borderId="3" xfId="2" applyNumberFormat="1" applyFont="1" applyFill="1" applyBorder="1" applyAlignment="1">
      <alignment horizontal="right"/>
    </xf>
    <xf numFmtId="0" fontId="29" fillId="2" borderId="3" xfId="0" quotePrefix="1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left" vertical="center" wrapText="1"/>
    </xf>
    <xf numFmtId="0" fontId="29" fillId="2" borderId="11" xfId="0" quotePrefix="1" applyFont="1" applyFill="1" applyBorder="1" applyAlignment="1">
      <alignment horizontal="left" vertical="center"/>
    </xf>
    <xf numFmtId="0" fontId="33" fillId="2" borderId="11" xfId="0" quotePrefix="1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9" fillId="2" borderId="11" xfId="0" quotePrefix="1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vertical="center" wrapText="1"/>
    </xf>
    <xf numFmtId="4" fontId="42" fillId="0" borderId="0" xfId="0" applyNumberFormat="1" applyFont="1"/>
    <xf numFmtId="4" fontId="8" fillId="2" borderId="3" xfId="0" applyNumberFormat="1" applyFont="1" applyFill="1" applyBorder="1" applyAlignment="1">
      <alignment vertical="center"/>
    </xf>
    <xf numFmtId="4" fontId="40" fillId="2" borderId="3" xfId="0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9" fillId="2" borderId="0" xfId="0" quotePrefix="1" applyFont="1" applyFill="1" applyAlignment="1">
      <alignment horizontal="left" vertical="center"/>
    </xf>
    <xf numFmtId="0" fontId="34" fillId="2" borderId="0" xfId="0" quotePrefix="1" applyFont="1" applyFill="1" applyAlignment="1">
      <alignment horizontal="left" vertical="center"/>
    </xf>
    <xf numFmtId="0" fontId="34" fillId="2" borderId="0" xfId="0" quotePrefix="1" applyFont="1" applyFill="1" applyAlignment="1">
      <alignment horizontal="left" vertical="center" wrapText="1"/>
    </xf>
    <xf numFmtId="4" fontId="29" fillId="2" borderId="0" xfId="2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 wrapText="1"/>
    </xf>
    <xf numFmtId="4" fontId="7" fillId="2" borderId="0" xfId="2" applyNumberFormat="1" applyFont="1" applyFill="1" applyBorder="1" applyAlignment="1">
      <alignment horizontal="right"/>
    </xf>
    <xf numFmtId="0" fontId="29" fillId="2" borderId="0" xfId="0" applyFont="1" applyFill="1" applyAlignment="1">
      <alignment vertical="center" wrapText="1"/>
    </xf>
    <xf numFmtId="3" fontId="8" fillId="2" borderId="0" xfId="0" applyNumberFormat="1" applyFont="1" applyFill="1" applyAlignment="1">
      <alignment horizontal="right"/>
    </xf>
    <xf numFmtId="0" fontId="43" fillId="4" borderId="8" xfId="0" applyFont="1" applyFill="1" applyBorder="1" applyAlignment="1">
      <alignment horizontal="center" vertical="center" wrapText="1"/>
    </xf>
    <xf numFmtId="0" fontId="43" fillId="4" borderId="9" xfId="0" applyFont="1" applyFill="1" applyBorder="1" applyAlignment="1">
      <alignment horizontal="center" vertical="center" wrapText="1"/>
    </xf>
    <xf numFmtId="4" fontId="49" fillId="2" borderId="3" xfId="2" applyNumberFormat="1" applyFont="1" applyFill="1" applyBorder="1" applyAlignment="1">
      <alignment horizontal="right"/>
    </xf>
    <xf numFmtId="0" fontId="45" fillId="2" borderId="11" xfId="0" applyFont="1" applyFill="1" applyBorder="1" applyAlignment="1">
      <alignment horizontal="left" vertical="center" wrapText="1"/>
    </xf>
    <xf numFmtId="0" fontId="45" fillId="2" borderId="11" xfId="0" applyFont="1" applyFill="1" applyBorder="1" applyAlignment="1">
      <alignment horizontal="left" vertical="center"/>
    </xf>
    <xf numFmtId="4" fontId="33" fillId="2" borderId="3" xfId="2" applyNumberFormat="1" applyFont="1" applyFill="1" applyBorder="1" applyAlignment="1">
      <alignment horizontal="right"/>
    </xf>
    <xf numFmtId="4" fontId="49" fillId="2" borderId="3" xfId="0" applyNumberFormat="1" applyFont="1" applyFill="1" applyBorder="1" applyAlignment="1">
      <alignment horizontal="right" vertical="center"/>
    </xf>
    <xf numFmtId="0" fontId="45" fillId="2" borderId="12" xfId="0" applyFont="1" applyFill="1" applyBorder="1" applyAlignment="1">
      <alignment horizontal="left" vertical="center"/>
    </xf>
    <xf numFmtId="4" fontId="33" fillId="2" borderId="3" xfId="0" applyNumberFormat="1" applyFont="1" applyFill="1" applyBorder="1" applyAlignment="1">
      <alignment horizontal="right" vertical="center"/>
    </xf>
    <xf numFmtId="4" fontId="50" fillId="2" borderId="3" xfId="0" applyNumberFormat="1" applyFont="1" applyFill="1" applyBorder="1" applyAlignment="1">
      <alignment horizontal="right" vertical="center"/>
    </xf>
    <xf numFmtId="0" fontId="45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left" vertical="center" wrapText="1"/>
    </xf>
    <xf numFmtId="4" fontId="45" fillId="2" borderId="0" xfId="0" applyNumberFormat="1" applyFont="1" applyFill="1" applyAlignment="1">
      <alignment horizontal="right" vertical="center"/>
    </xf>
    <xf numFmtId="0" fontId="32" fillId="2" borderId="3" xfId="0" applyFont="1" applyFill="1" applyBorder="1" applyAlignment="1">
      <alignment horizontal="left" vertical="center" wrapText="1"/>
    </xf>
    <xf numFmtId="4" fontId="45" fillId="2" borderId="3" xfId="0" applyNumberFormat="1" applyFont="1" applyFill="1" applyBorder="1" applyAlignment="1">
      <alignment horizontal="righ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center" vertical="center" wrapText="1"/>
    </xf>
    <xf numFmtId="4" fontId="45" fillId="2" borderId="14" xfId="0" applyNumberFormat="1" applyFont="1" applyFill="1" applyBorder="1" applyAlignment="1">
      <alignment horizontal="right" vertical="center"/>
    </xf>
    <xf numFmtId="0" fontId="34" fillId="2" borderId="3" xfId="0" quotePrefix="1" applyFont="1" applyFill="1" applyBorder="1" applyAlignment="1">
      <alignment horizontal="left" vertical="center" wrapText="1"/>
    </xf>
    <xf numFmtId="4" fontId="49" fillId="2" borderId="1" xfId="2" applyNumberFormat="1" applyFont="1" applyFill="1" applyBorder="1" applyAlignment="1">
      <alignment horizontal="right"/>
    </xf>
    <xf numFmtId="4" fontId="45" fillId="2" borderId="1" xfId="2" applyNumberFormat="1" applyFont="1" applyFill="1" applyBorder="1" applyAlignment="1">
      <alignment horizontal="right"/>
    </xf>
    <xf numFmtId="4" fontId="0" fillId="0" borderId="13" xfId="0" applyNumberFormat="1" applyBorder="1"/>
    <xf numFmtId="4" fontId="31" fillId="5" borderId="3" xfId="0" applyNumberFormat="1" applyFont="1" applyFill="1" applyBorder="1" applyAlignment="1">
      <alignment horizontal="right"/>
    </xf>
    <xf numFmtId="4" fontId="31" fillId="6" borderId="3" xfId="0" applyNumberFormat="1" applyFont="1" applyFill="1" applyBorder="1" applyAlignment="1">
      <alignment horizontal="right"/>
    </xf>
    <xf numFmtId="4" fontId="2" fillId="17" borderId="3" xfId="0" applyNumberFormat="1" applyFont="1" applyFill="1" applyBorder="1" applyAlignment="1">
      <alignment horizontal="right" vertical="center" wrapText="1"/>
    </xf>
    <xf numFmtId="4" fontId="6" fillId="19" borderId="3" xfId="0" applyNumberFormat="1" applyFont="1" applyFill="1" applyBorder="1" applyAlignment="1">
      <alignment horizontal="right" vertical="center" wrapText="1"/>
    </xf>
    <xf numFmtId="4" fontId="3" fillId="7" borderId="3" xfId="0" applyNumberFormat="1" applyFont="1" applyFill="1" applyBorder="1" applyAlignment="1">
      <alignment horizontal="right"/>
    </xf>
    <xf numFmtId="4" fontId="8" fillId="14" borderId="3" xfId="0" applyNumberFormat="1" applyFont="1" applyFill="1" applyBorder="1" applyAlignment="1">
      <alignment horizontal="right"/>
    </xf>
    <xf numFmtId="4" fontId="6" fillId="9" borderId="3" xfId="0" applyNumberFormat="1" applyFont="1" applyFill="1" applyBorder="1" applyAlignment="1">
      <alignment horizontal="right" wrapText="1"/>
    </xf>
    <xf numFmtId="4" fontId="37" fillId="11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 wrapText="1" indent="1"/>
    </xf>
    <xf numFmtId="0" fontId="20" fillId="0" borderId="3" xfId="1" applyFont="1" applyBorder="1" applyAlignment="1">
      <alignment horizontal="center" vertical="center" wrapText="1"/>
    </xf>
    <xf numFmtId="0" fontId="34" fillId="2" borderId="0" xfId="0" quotePrefix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 wrapText="1"/>
    </xf>
    <xf numFmtId="0" fontId="0" fillId="0" borderId="3" xfId="0" applyBorder="1"/>
    <xf numFmtId="4" fontId="10" fillId="19" borderId="3" xfId="0" applyNumberFormat="1" applyFont="1" applyFill="1" applyBorder="1" applyAlignment="1">
      <alignment horizontal="right" vertical="center" wrapText="1"/>
    </xf>
    <xf numFmtId="4" fontId="8" fillId="10" borderId="3" xfId="0" applyNumberFormat="1" applyFont="1" applyFill="1" applyBorder="1" applyAlignment="1">
      <alignment horizontal="right"/>
    </xf>
    <xf numFmtId="4" fontId="8" fillId="9" borderId="3" xfId="0" applyNumberFormat="1" applyFont="1" applyFill="1" applyBorder="1" applyAlignment="1">
      <alignment horizontal="right"/>
    </xf>
    <xf numFmtId="4" fontId="8" fillId="5" borderId="3" xfId="0" applyNumberFormat="1" applyFont="1" applyFill="1" applyBorder="1" applyAlignment="1">
      <alignment horizontal="right"/>
    </xf>
    <xf numFmtId="4" fontId="8" fillId="7" borderId="3" xfId="0" applyNumberFormat="1" applyFont="1" applyFill="1" applyBorder="1" applyAlignment="1">
      <alignment horizontal="right"/>
    </xf>
    <xf numFmtId="4" fontId="8" fillId="2" borderId="3" xfId="2" applyNumberFormat="1" applyFont="1" applyFill="1" applyBorder="1" applyAlignment="1">
      <alignment horizontal="right"/>
    </xf>
    <xf numFmtId="4" fontId="10" fillId="9" borderId="3" xfId="0" applyNumberFormat="1" applyFont="1" applyFill="1" applyBorder="1" applyAlignment="1">
      <alignment horizontal="right" wrapText="1"/>
    </xf>
    <xf numFmtId="4" fontId="29" fillId="5" borderId="3" xfId="0" applyNumberFormat="1" applyFont="1" applyFill="1" applyBorder="1" applyAlignment="1">
      <alignment horizontal="right"/>
    </xf>
    <xf numFmtId="4" fontId="29" fillId="6" borderId="3" xfId="0" applyNumberFormat="1" applyFont="1" applyFill="1" applyBorder="1" applyAlignment="1">
      <alignment horizontal="right"/>
    </xf>
    <xf numFmtId="4" fontId="29" fillId="21" borderId="3" xfId="0" applyNumberFormat="1" applyFont="1" applyFill="1" applyBorder="1" applyAlignment="1">
      <alignment horizontal="right"/>
    </xf>
    <xf numFmtId="4" fontId="33" fillId="12" borderId="3" xfId="0" applyNumberFormat="1" applyFont="1" applyFill="1" applyBorder="1" applyAlignment="1">
      <alignment horizontal="right"/>
    </xf>
    <xf numFmtId="4" fontId="8" fillId="8" borderId="3" xfId="0" applyNumberFormat="1" applyFont="1" applyFill="1" applyBorder="1" applyAlignment="1">
      <alignment horizontal="right"/>
    </xf>
    <xf numFmtId="4" fontId="8" fillId="5" borderId="3" xfId="2" applyNumberFormat="1" applyFont="1" applyFill="1" applyBorder="1" applyAlignment="1">
      <alignment horizontal="right"/>
    </xf>
    <xf numFmtId="4" fontId="8" fillId="8" borderId="3" xfId="2" applyNumberFormat="1" applyFont="1" applyFill="1" applyBorder="1" applyAlignment="1">
      <alignment horizontal="right"/>
    </xf>
    <xf numFmtId="4" fontId="8" fillId="14" borderId="3" xfId="2" applyNumberFormat="1" applyFont="1" applyFill="1" applyBorder="1" applyAlignment="1">
      <alignment horizontal="right"/>
    </xf>
    <xf numFmtId="4" fontId="29" fillId="10" borderId="3" xfId="0" applyNumberFormat="1" applyFont="1" applyFill="1" applyBorder="1" applyAlignment="1">
      <alignment horizontal="right"/>
    </xf>
    <xf numFmtId="4" fontId="8" fillId="11" borderId="3" xfId="0" applyNumberFormat="1" applyFont="1" applyFill="1" applyBorder="1" applyAlignment="1">
      <alignment horizontal="right"/>
    </xf>
    <xf numFmtId="4" fontId="8" fillId="20" borderId="3" xfId="0" applyNumberFormat="1" applyFont="1" applyFill="1" applyBorder="1" applyAlignment="1">
      <alignment horizontal="right" vertical="center" wrapText="1"/>
    </xf>
    <xf numFmtId="4" fontId="10" fillId="10" borderId="3" xfId="0" applyNumberFormat="1" applyFont="1" applyFill="1" applyBorder="1" applyAlignment="1">
      <alignment horizontal="right"/>
    </xf>
    <xf numFmtId="4" fontId="33" fillId="10" borderId="3" xfId="0" applyNumberFormat="1" applyFont="1" applyFill="1" applyBorder="1" applyAlignment="1">
      <alignment horizontal="right"/>
    </xf>
    <xf numFmtId="4" fontId="10" fillId="5" borderId="3" xfId="0" applyNumberFormat="1" applyFont="1" applyFill="1" applyBorder="1" applyAlignment="1">
      <alignment horizontal="right"/>
    </xf>
    <xf numFmtId="4" fontId="8" fillId="15" borderId="3" xfId="0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>
      <alignment horizontal="right"/>
    </xf>
    <xf numFmtId="4" fontId="8" fillId="16" borderId="3" xfId="0" applyNumberFormat="1" applyFont="1" applyFill="1" applyBorder="1" applyAlignment="1">
      <alignment horizontal="right"/>
    </xf>
    <xf numFmtId="4" fontId="8" fillId="18" borderId="3" xfId="2" applyNumberFormat="1" applyFont="1" applyFill="1" applyBorder="1" applyAlignment="1">
      <alignment horizontal="right"/>
    </xf>
    <xf numFmtId="4" fontId="33" fillId="11" borderId="3" xfId="0" applyNumberFormat="1" applyFont="1" applyFill="1" applyBorder="1" applyAlignment="1">
      <alignment horizontal="right"/>
    </xf>
    <xf numFmtId="4" fontId="24" fillId="14" borderId="3" xfId="0" applyNumberFormat="1" applyFont="1" applyFill="1" applyBorder="1" applyAlignment="1">
      <alignment horizontal="right"/>
    </xf>
    <xf numFmtId="4" fontId="29" fillId="11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32" fillId="2" borderId="17" xfId="0" applyFont="1" applyFill="1" applyBorder="1" applyAlignment="1">
      <alignment horizontal="left" vertical="center" wrapText="1"/>
    </xf>
    <xf numFmtId="0" fontId="35" fillId="0" borderId="18" xfId="0" applyFont="1" applyBorder="1"/>
    <xf numFmtId="0" fontId="52" fillId="0" borderId="0" xfId="0" applyFont="1"/>
    <xf numFmtId="164" fontId="52" fillId="0" borderId="0" xfId="0" applyNumberFormat="1" applyFont="1"/>
    <xf numFmtId="0" fontId="1" fillId="0" borderId="11" xfId="0" applyFont="1" applyBorder="1"/>
    <xf numFmtId="4" fontId="1" fillId="0" borderId="3" xfId="0" applyNumberFormat="1" applyFont="1" applyBorder="1"/>
    <xf numFmtId="0" fontId="0" fillId="0" borderId="1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0" fillId="0" borderId="12" xfId="0" applyBorder="1"/>
    <xf numFmtId="0" fontId="0" fillId="0" borderId="14" xfId="0" applyBorder="1"/>
    <xf numFmtId="4" fontId="0" fillId="0" borderId="14" xfId="0" applyNumberFormat="1" applyBorder="1"/>
    <xf numFmtId="0" fontId="7" fillId="0" borderId="0" xfId="0" applyFont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0" fillId="0" borderId="3" xfId="0" applyBorder="1" applyAlignment="1">
      <alignment horizontal="left" vertical="top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6" fillId="0" borderId="5" xfId="0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8" fillId="3" borderId="2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left" vertical="center"/>
    </xf>
    <xf numFmtId="4" fontId="2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0" fontId="46" fillId="0" borderId="0" xfId="0" applyFont="1" applyAlignment="1">
      <alignment wrapText="1"/>
    </xf>
    <xf numFmtId="0" fontId="45" fillId="0" borderId="0" xfId="0" quotePrefix="1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8" fillId="0" borderId="0" xfId="0" applyFont="1"/>
    <xf numFmtId="0" fontId="53" fillId="0" borderId="0" xfId="0" applyFont="1"/>
    <xf numFmtId="0" fontId="6" fillId="4" borderId="19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6" fillId="4" borderId="8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left" vertical="center" wrapText="1"/>
    </xf>
    <xf numFmtId="2" fontId="35" fillId="0" borderId="6" xfId="0" applyNumberFormat="1" applyFont="1" applyBorder="1"/>
    <xf numFmtId="0" fontId="9" fillId="2" borderId="11" xfId="0" quotePrefix="1" applyFont="1" applyFill="1" applyBorder="1" applyAlignment="1">
      <alignment horizontal="left" vertical="center"/>
    </xf>
    <xf numFmtId="0" fontId="9" fillId="2" borderId="12" xfId="0" quotePrefix="1" applyFont="1" applyFill="1" applyBorder="1" applyAlignment="1">
      <alignment horizontal="left" vertical="center"/>
    </xf>
    <xf numFmtId="0" fontId="9" fillId="2" borderId="14" xfId="0" quotePrefix="1" applyFont="1" applyFill="1" applyBorder="1" applyAlignment="1">
      <alignment horizontal="left" vertical="center"/>
    </xf>
    <xf numFmtId="4" fontId="40" fillId="2" borderId="14" xfId="0" applyNumberFormat="1" applyFont="1" applyFill="1" applyBorder="1" applyAlignment="1">
      <alignment horizontal="right" vertical="center"/>
    </xf>
    <xf numFmtId="0" fontId="9" fillId="2" borderId="20" xfId="0" quotePrefix="1" applyFont="1" applyFill="1" applyBorder="1" applyAlignment="1">
      <alignment horizontal="left" vertical="center"/>
    </xf>
    <xf numFmtId="0" fontId="9" fillId="2" borderId="21" xfId="0" quotePrefix="1" applyFont="1" applyFill="1" applyBorder="1" applyAlignment="1">
      <alignment horizontal="left" vertical="center"/>
    </xf>
    <xf numFmtId="4" fontId="32" fillId="2" borderId="22" xfId="0" applyNumberFormat="1" applyFont="1" applyFill="1" applyBorder="1" applyAlignment="1">
      <alignment horizontal="left" vertical="center" wrapText="1"/>
    </xf>
    <xf numFmtId="4" fontId="32" fillId="2" borderId="23" xfId="0" applyNumberFormat="1" applyFont="1" applyFill="1" applyBorder="1" applyAlignment="1">
      <alignment horizontal="right" vertical="center"/>
    </xf>
    <xf numFmtId="0" fontId="0" fillId="0" borderId="13" xfId="0" applyBorder="1"/>
    <xf numFmtId="0" fontId="6" fillId="4" borderId="24" xfId="0" applyFont="1" applyFill="1" applyBorder="1" applyAlignment="1">
      <alignment horizontal="center" vertical="center" wrapText="1"/>
    </xf>
    <xf numFmtId="4" fontId="0" fillId="0" borderId="2" xfId="0" applyNumberFormat="1" applyBorder="1"/>
    <xf numFmtId="0" fontId="3" fillId="0" borderId="1" xfId="0" applyFont="1" applyBorder="1" applyAlignment="1">
      <alignment wrapText="1"/>
    </xf>
    <xf numFmtId="4" fontId="6" fillId="10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31" fillId="4" borderId="2" xfId="0" applyFont="1" applyFill="1" applyBorder="1" applyAlignment="1">
      <alignment horizontal="center" vertical="center" wrapText="1"/>
    </xf>
    <xf numFmtId="0" fontId="6" fillId="19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8" fillId="14" borderId="2" xfId="0" applyFont="1" applyFill="1" applyBorder="1" applyAlignment="1">
      <alignment horizontal="left" vertical="center" wrapText="1"/>
    </xf>
    <xf numFmtId="0" fontId="6" fillId="14" borderId="1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6" fillId="9" borderId="1" xfId="0" applyFont="1" applyFill="1" applyBorder="1" applyAlignment="1">
      <alignment wrapText="1"/>
    </xf>
    <xf numFmtId="0" fontId="10" fillId="6" borderId="2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17" fillId="2" borderId="2" xfId="0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0" fontId="6" fillId="6" borderId="2" xfId="0" applyFont="1" applyFill="1" applyBorder="1" applyAlignment="1">
      <alignment wrapText="1"/>
    </xf>
    <xf numFmtId="0" fontId="6" fillId="21" borderId="2" xfId="0" applyFont="1" applyFill="1" applyBorder="1" applyAlignment="1">
      <alignment wrapText="1"/>
    </xf>
    <xf numFmtId="0" fontId="31" fillId="12" borderId="2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1" fillId="10" borderId="2" xfId="0" applyFont="1" applyFill="1" applyBorder="1" applyAlignment="1">
      <alignment wrapText="1"/>
    </xf>
    <xf numFmtId="0" fontId="6" fillId="8" borderId="2" xfId="0" applyFont="1" applyFill="1" applyBorder="1" applyAlignment="1">
      <alignment wrapText="1"/>
    </xf>
    <xf numFmtId="0" fontId="6" fillId="14" borderId="2" xfId="0" applyFont="1" applyFill="1" applyBorder="1" applyAlignment="1">
      <alignment wrapText="1"/>
    </xf>
    <xf numFmtId="0" fontId="20" fillId="2" borderId="2" xfId="0" applyFont="1" applyFill="1" applyBorder="1" applyAlignment="1">
      <alignment wrapText="1"/>
    </xf>
    <xf numFmtId="0" fontId="31" fillId="9" borderId="2" xfId="0" applyFont="1" applyFill="1" applyBorder="1" applyAlignment="1">
      <alignment wrapText="1"/>
    </xf>
    <xf numFmtId="0" fontId="6" fillId="8" borderId="2" xfId="0" applyFont="1" applyFill="1" applyBorder="1" applyAlignment="1">
      <alignment horizontal="left" vertical="center" wrapText="1"/>
    </xf>
    <xf numFmtId="0" fontId="31" fillId="11" borderId="2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6" fillId="8" borderId="1" xfId="0" applyFont="1" applyFill="1" applyBorder="1" applyAlignment="1">
      <alignment wrapText="1"/>
    </xf>
    <xf numFmtId="0" fontId="31" fillId="10" borderId="1" xfId="0" applyFont="1" applyFill="1" applyBorder="1" applyAlignment="1">
      <alignment wrapText="1"/>
    </xf>
    <xf numFmtId="0" fontId="31" fillId="11" borderId="1" xfId="0" applyFont="1" applyFill="1" applyBorder="1" applyAlignment="1">
      <alignment wrapText="1"/>
    </xf>
    <xf numFmtId="0" fontId="26" fillId="2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wrapText="1"/>
    </xf>
    <xf numFmtId="0" fontId="3" fillId="8" borderId="1" xfId="0" applyFont="1" applyFill="1" applyBorder="1" applyAlignment="1">
      <alignment wrapText="1"/>
    </xf>
    <xf numFmtId="0" fontId="3" fillId="14" borderId="1" xfId="0" applyFont="1" applyFill="1" applyBorder="1" applyAlignment="1">
      <alignment wrapText="1"/>
    </xf>
    <xf numFmtId="0" fontId="3" fillId="20" borderId="2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wrapText="1"/>
    </xf>
    <xf numFmtId="0" fontId="25" fillId="8" borderId="1" xfId="0" applyFont="1" applyFill="1" applyBorder="1" applyAlignment="1">
      <alignment wrapText="1"/>
    </xf>
    <xf numFmtId="0" fontId="25" fillId="14" borderId="1" xfId="0" applyFont="1" applyFill="1" applyBorder="1" applyAlignment="1">
      <alignment wrapText="1"/>
    </xf>
    <xf numFmtId="0" fontId="25" fillId="2" borderId="2" xfId="0" applyFont="1" applyFill="1" applyBorder="1" applyAlignment="1">
      <alignment vertical="center" wrapText="1"/>
    </xf>
    <xf numFmtId="0" fontId="3" fillId="15" borderId="2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14" borderId="2" xfId="0" applyFont="1" applyFill="1" applyBorder="1" applyAlignment="1">
      <alignment wrapText="1"/>
    </xf>
    <xf numFmtId="0" fontId="6" fillId="16" borderId="2" xfId="0" applyFont="1" applyFill="1" applyBorder="1" applyAlignment="1">
      <alignment horizontal="left" vertical="center" wrapText="1"/>
    </xf>
    <xf numFmtId="0" fontId="6" fillId="18" borderId="2" xfId="0" applyFont="1" applyFill="1" applyBorder="1" applyAlignment="1">
      <alignment wrapText="1"/>
    </xf>
    <xf numFmtId="0" fontId="17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wrapText="1"/>
    </xf>
    <xf numFmtId="0" fontId="6" fillId="11" borderId="2" xfId="0" applyFont="1" applyFill="1" applyBorder="1" applyAlignment="1">
      <alignment wrapText="1"/>
    </xf>
    <xf numFmtId="0" fontId="17" fillId="0" borderId="2" xfId="0" applyFont="1" applyBorder="1" applyAlignment="1">
      <alignment wrapText="1"/>
    </xf>
    <xf numFmtId="0" fontId="39" fillId="11" borderId="2" xfId="1" applyFont="1" applyFill="1" applyBorder="1" applyAlignment="1">
      <alignment horizontal="left" vertical="center" wrapText="1" readingOrder="1"/>
    </xf>
    <xf numFmtId="0" fontId="21" fillId="14" borderId="2" xfId="1" applyFont="1" applyFill="1" applyBorder="1" applyAlignment="1">
      <alignment horizontal="left" vertical="center" wrapText="1" readingOrder="1"/>
    </xf>
    <xf numFmtId="0" fontId="20" fillId="0" borderId="2" xfId="1" applyFont="1" applyBorder="1" applyAlignment="1">
      <alignment horizontal="left" vertical="center" wrapText="1" readingOrder="1"/>
    </xf>
    <xf numFmtId="0" fontId="26" fillId="0" borderId="2" xfId="1" applyFont="1" applyBorder="1" applyAlignment="1">
      <alignment horizontal="left" vertical="center" wrapText="1" readingOrder="1"/>
    </xf>
    <xf numFmtId="0" fontId="26" fillId="2" borderId="2" xfId="1" applyFont="1" applyFill="1" applyBorder="1" applyAlignment="1">
      <alignment horizontal="center" vertical="center" wrapText="1" readingOrder="1"/>
    </xf>
    <xf numFmtId="0" fontId="21" fillId="5" borderId="2" xfId="1" applyFont="1" applyFill="1" applyBorder="1" applyAlignment="1">
      <alignment horizontal="left" vertical="center" wrapText="1" readingOrder="1"/>
    </xf>
    <xf numFmtId="0" fontId="21" fillId="8" borderId="2" xfId="1" applyFont="1" applyFill="1" applyBorder="1" applyAlignment="1">
      <alignment horizontal="left" vertical="center" wrapText="1" readingOrder="1"/>
    </xf>
    <xf numFmtId="0" fontId="26" fillId="0" borderId="2" xfId="1" applyFont="1" applyBorder="1" applyAlignment="1">
      <alignment horizontal="center" vertical="center" wrapText="1" readingOrder="1"/>
    </xf>
    <xf numFmtId="0" fontId="22" fillId="13" borderId="1" xfId="1" applyFont="1" applyFill="1" applyBorder="1" applyAlignment="1">
      <alignment vertical="center" wrapText="1" readingOrder="1"/>
    </xf>
    <xf numFmtId="0" fontId="22" fillId="8" borderId="1" xfId="1" applyFont="1" applyFill="1" applyBorder="1" applyAlignment="1">
      <alignment vertical="center" wrapText="1" readingOrder="1"/>
    </xf>
    <xf numFmtId="0" fontId="22" fillId="14" borderId="1" xfId="1" applyFont="1" applyFill="1" applyBorder="1" applyAlignment="1">
      <alignment vertical="center" wrapText="1" readingOrder="1"/>
    </xf>
    <xf numFmtId="0" fontId="23" fillId="0" borderId="1" xfId="1" applyFont="1" applyBorder="1" applyAlignment="1">
      <alignment vertical="center" wrapText="1" readingOrder="1"/>
    </xf>
    <xf numFmtId="0" fontId="19" fillId="8" borderId="1" xfId="0" applyFont="1" applyFill="1" applyBorder="1" applyAlignment="1">
      <alignment wrapText="1"/>
    </xf>
    <xf numFmtId="0" fontId="19" fillId="14" borderId="1" xfId="0" applyFont="1" applyFill="1" applyBorder="1" applyAlignment="1">
      <alignment wrapText="1"/>
    </xf>
    <xf numFmtId="0" fontId="21" fillId="5" borderId="1" xfId="1" applyFont="1" applyFill="1" applyBorder="1" applyAlignment="1">
      <alignment horizontal="left" vertical="center" wrapText="1" readingOrder="1"/>
    </xf>
    <xf numFmtId="0" fontId="21" fillId="8" borderId="1" xfId="1" applyFont="1" applyFill="1" applyBorder="1" applyAlignment="1">
      <alignment horizontal="left" vertical="center" wrapText="1" readingOrder="1"/>
    </xf>
    <xf numFmtId="0" fontId="48" fillId="4" borderId="3" xfId="0" applyFont="1" applyFill="1" applyBorder="1" applyAlignment="1">
      <alignment horizontal="center" vertical="center" wrapText="1"/>
    </xf>
    <xf numFmtId="4" fontId="3" fillId="2" borderId="3" xfId="2" applyNumberFormat="1" applyFont="1" applyFill="1" applyBorder="1" applyAlignment="1">
      <alignment horizontal="right"/>
    </xf>
    <xf numFmtId="4" fontId="31" fillId="21" borderId="3" xfId="0" applyNumberFormat="1" applyFont="1" applyFill="1" applyBorder="1" applyAlignment="1">
      <alignment horizontal="right"/>
    </xf>
    <xf numFmtId="4" fontId="3" fillId="5" borderId="3" xfId="2" applyNumberFormat="1" applyFont="1" applyFill="1" applyBorder="1" applyAlignment="1">
      <alignment horizontal="right"/>
    </xf>
    <xf numFmtId="4" fontId="3" fillId="8" borderId="3" xfId="2" applyNumberFormat="1" applyFont="1" applyFill="1" applyBorder="1" applyAlignment="1">
      <alignment horizontal="right"/>
    </xf>
    <xf numFmtId="4" fontId="3" fillId="14" borderId="3" xfId="2" applyNumberFormat="1" applyFont="1" applyFill="1" applyBorder="1" applyAlignment="1">
      <alignment horizontal="right"/>
    </xf>
    <xf numFmtId="4" fontId="3" fillId="11" borderId="3" xfId="0" applyNumberFormat="1" applyFont="1" applyFill="1" applyBorder="1" applyAlignment="1">
      <alignment horizontal="right"/>
    </xf>
    <xf numFmtId="4" fontId="3" fillId="20" borderId="3" xfId="0" applyNumberFormat="1" applyFont="1" applyFill="1" applyBorder="1" applyAlignment="1">
      <alignment horizontal="right" vertical="center" wrapText="1"/>
    </xf>
    <xf numFmtId="4" fontId="3" fillId="4" borderId="3" xfId="0" applyNumberFormat="1" applyFont="1" applyFill="1" applyBorder="1" applyAlignment="1">
      <alignment horizontal="right"/>
    </xf>
    <xf numFmtId="4" fontId="3" fillId="10" borderId="4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3" fillId="8" borderId="4" xfId="0" applyNumberFormat="1" applyFont="1" applyFill="1" applyBorder="1" applyAlignment="1">
      <alignment horizontal="right"/>
    </xf>
    <xf numFmtId="4" fontId="3" fillId="14" borderId="4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4" fontId="3" fillId="2" borderId="1" xfId="2" applyNumberFormat="1" applyFont="1" applyFill="1" applyBorder="1" applyAlignment="1">
      <alignment horizontal="right"/>
    </xf>
    <xf numFmtId="0" fontId="6" fillId="14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0" fontId="6" fillId="14" borderId="3" xfId="0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wrapText="1"/>
    </xf>
    <xf numFmtId="0" fontId="6" fillId="8" borderId="2" xfId="0" applyFont="1" applyFill="1" applyBorder="1" applyAlignment="1">
      <alignment horizontal="center" wrapText="1"/>
    </xf>
    <xf numFmtId="0" fontId="6" fillId="8" borderId="3" xfId="0" applyFont="1" applyFill="1" applyBorder="1" applyAlignment="1">
      <alignment wrapText="1"/>
    </xf>
    <xf numFmtId="0" fontId="6" fillId="14" borderId="3" xfId="0" applyFont="1" applyFill="1" applyBorder="1" applyAlignment="1">
      <alignment wrapText="1"/>
    </xf>
    <xf numFmtId="2" fontId="6" fillId="22" borderId="1" xfId="0" applyNumberFormat="1" applyFont="1" applyFill="1" applyBorder="1" applyAlignment="1">
      <alignment horizontal="center" vertical="center" wrapText="1"/>
    </xf>
    <xf numFmtId="2" fontId="6" fillId="5" borderId="3" xfId="0" applyNumberFormat="1" applyFont="1" applyFill="1" applyBorder="1" applyAlignment="1">
      <alignment wrapText="1"/>
    </xf>
    <xf numFmtId="2" fontId="6" fillId="8" borderId="3" xfId="0" applyNumberFormat="1" applyFont="1" applyFill="1" applyBorder="1" applyAlignment="1">
      <alignment wrapText="1"/>
    </xf>
    <xf numFmtId="2" fontId="6" fillId="14" borderId="3" xfId="0" applyNumberFormat="1" applyFont="1" applyFill="1" applyBorder="1" applyAlignment="1">
      <alignment wrapText="1"/>
    </xf>
    <xf numFmtId="2" fontId="3" fillId="2" borderId="3" xfId="0" applyNumberFormat="1" applyFont="1" applyFill="1" applyBorder="1" applyAlignment="1">
      <alignment horizontal="right"/>
    </xf>
    <xf numFmtId="0" fontId="31" fillId="9" borderId="3" xfId="0" applyFont="1" applyFill="1" applyBorder="1" applyAlignment="1">
      <alignment wrapText="1"/>
    </xf>
    <xf numFmtId="2" fontId="31" fillId="9" borderId="3" xfId="0" applyNumberFormat="1" applyFont="1" applyFill="1" applyBorder="1" applyAlignment="1">
      <alignment wrapText="1"/>
    </xf>
    <xf numFmtId="0" fontId="6" fillId="5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left" vertical="center" wrapText="1"/>
    </xf>
    <xf numFmtId="2" fontId="3" fillId="5" borderId="3" xfId="0" applyNumberFormat="1" applyFont="1" applyFill="1" applyBorder="1" applyAlignment="1">
      <alignment horizontal="right" vertical="center" wrapText="1"/>
    </xf>
    <xf numFmtId="2" fontId="3" fillId="8" borderId="3" xfId="0" applyNumberFormat="1" applyFont="1" applyFill="1" applyBorder="1" applyAlignment="1">
      <alignment horizontal="right" vertical="center" wrapText="1"/>
    </xf>
    <xf numFmtId="2" fontId="3" fillId="14" borderId="3" xfId="0" applyNumberFormat="1" applyFont="1" applyFill="1" applyBorder="1" applyAlignment="1">
      <alignment horizontal="right" vertical="center" wrapText="1"/>
    </xf>
    <xf numFmtId="0" fontId="6" fillId="14" borderId="4" xfId="0" applyFont="1" applyFill="1" applyBorder="1" applyAlignment="1">
      <alignment vertical="center" wrapText="1"/>
    </xf>
    <xf numFmtId="2" fontId="3" fillId="14" borderId="4" xfId="0" applyNumberFormat="1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4" fontId="33" fillId="2" borderId="3" xfId="0" applyNumberFormat="1" applyFont="1" applyFill="1" applyBorder="1" applyAlignment="1">
      <alignment horizontal="right"/>
    </xf>
    <xf numFmtId="4" fontId="37" fillId="2" borderId="3" xfId="0" applyNumberFormat="1" applyFont="1" applyFill="1" applyBorder="1" applyAlignment="1">
      <alignment horizontal="right"/>
    </xf>
    <xf numFmtId="0" fontId="6" fillId="4" borderId="25" xfId="0" applyFont="1" applyFill="1" applyBorder="1" applyAlignment="1">
      <alignment horizontal="center" vertical="center" wrapText="1"/>
    </xf>
    <xf numFmtId="4" fontId="50" fillId="0" borderId="3" xfId="0" applyNumberFormat="1" applyFont="1" applyBorder="1"/>
    <xf numFmtId="0" fontId="29" fillId="2" borderId="3" xfId="0" applyFont="1" applyFill="1" applyBorder="1" applyAlignment="1">
      <alignment vertical="center" wrapText="1"/>
    </xf>
    <xf numFmtId="0" fontId="29" fillId="2" borderId="14" xfId="0" applyFont="1" applyFill="1" applyBorder="1" applyAlignment="1">
      <alignment horizontal="center" vertical="center"/>
    </xf>
    <xf numFmtId="0" fontId="57" fillId="0" borderId="0" xfId="0" applyFont="1"/>
    <xf numFmtId="0" fontId="0" fillId="4" borderId="26" xfId="0" applyFill="1" applyBorder="1" applyAlignment="1">
      <alignment horizontal="center"/>
    </xf>
    <xf numFmtId="0" fontId="41" fillId="0" borderId="27" xfId="0" applyFont="1" applyBorder="1"/>
    <xf numFmtId="2" fontId="0" fillId="0" borderId="0" xfId="0" applyNumberFormat="1"/>
    <xf numFmtId="2" fontId="36" fillId="0" borderId="0" xfId="0" applyNumberFormat="1" applyFont="1"/>
    <xf numFmtId="4" fontId="16" fillId="0" borderId="0" xfId="0" applyNumberFormat="1" applyFont="1"/>
    <xf numFmtId="4" fontId="6" fillId="2" borderId="0" xfId="0" applyNumberFormat="1" applyFont="1" applyFill="1" applyAlignment="1">
      <alignment horizontal="right"/>
    </xf>
    <xf numFmtId="4" fontId="3" fillId="5" borderId="3" xfId="2" applyNumberFormat="1" applyFont="1" applyFill="1" applyBorder="1" applyAlignment="1">
      <alignment horizontal="right" vertical="center" wrapText="1"/>
    </xf>
    <xf numFmtId="4" fontId="3" fillId="8" borderId="3" xfId="2" applyNumberFormat="1" applyFont="1" applyFill="1" applyBorder="1" applyAlignment="1">
      <alignment horizontal="right" vertical="center" wrapText="1"/>
    </xf>
    <xf numFmtId="4" fontId="3" fillId="14" borderId="3" xfId="2" applyNumberFormat="1" applyFont="1" applyFill="1" applyBorder="1" applyAlignment="1">
      <alignment horizontal="right" vertical="center" wrapText="1"/>
    </xf>
    <xf numFmtId="0" fontId="58" fillId="0" borderId="0" xfId="0" applyFont="1"/>
    <xf numFmtId="4" fontId="45" fillId="0" borderId="6" xfId="0" applyNumberFormat="1" applyFont="1" applyBorder="1"/>
    <xf numFmtId="4" fontId="50" fillId="2" borderId="3" xfId="0" applyNumberFormat="1" applyFont="1" applyFill="1" applyBorder="1"/>
    <xf numFmtId="4" fontId="6" fillId="2" borderId="3" xfId="0" applyNumberFormat="1" applyFont="1" applyFill="1" applyBorder="1" applyAlignment="1">
      <alignment horizontal="right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6" fillId="2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 indent="1"/>
    </xf>
    <xf numFmtId="0" fontId="3" fillId="8" borderId="2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 indent="1"/>
    </xf>
    <xf numFmtId="0" fontId="6" fillId="14" borderId="2" xfId="0" applyFont="1" applyFill="1" applyBorder="1" applyAlignment="1">
      <alignment horizontal="left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 indent="1"/>
    </xf>
    <xf numFmtId="0" fontId="6" fillId="8" borderId="2" xfId="0" applyFont="1" applyFill="1" applyBorder="1" applyAlignment="1">
      <alignment horizontal="left" vertical="center" wrapText="1" indent="1"/>
    </xf>
    <xf numFmtId="0" fontId="6" fillId="8" borderId="4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 indent="1"/>
    </xf>
    <xf numFmtId="0" fontId="6" fillId="22" borderId="1" xfId="0" applyFont="1" applyFill="1" applyBorder="1" applyAlignment="1">
      <alignment horizontal="center" vertical="center" wrapText="1"/>
    </xf>
    <xf numFmtId="4" fontId="3" fillId="14" borderId="3" xfId="0" applyNumberFormat="1" applyFont="1" applyFill="1" applyBorder="1" applyAlignment="1">
      <alignment horizontal="right" vertical="center" wrapText="1"/>
    </xf>
    <xf numFmtId="4" fontId="6" fillId="14" borderId="3" xfId="0" applyNumberFormat="1" applyFont="1" applyFill="1" applyBorder="1" applyAlignment="1">
      <alignment horizontal="right" vertical="center" wrapText="1"/>
    </xf>
    <xf numFmtId="2" fontId="31" fillId="10" borderId="1" xfId="0" applyNumberFormat="1" applyFont="1" applyFill="1" applyBorder="1" applyAlignment="1">
      <alignment wrapText="1"/>
    </xf>
    <xf numFmtId="0" fontId="0" fillId="0" borderId="0" xfId="0" applyBorder="1"/>
    <xf numFmtId="0" fontId="3" fillId="14" borderId="0" xfId="0" applyFont="1" applyFill="1" applyBorder="1" applyAlignment="1">
      <alignment horizontal="left" vertical="center" wrapText="1" indent="1"/>
    </xf>
    <xf numFmtId="0" fontId="6" fillId="14" borderId="0" xfId="0" applyFont="1" applyFill="1" applyBorder="1" applyAlignment="1">
      <alignment horizontal="left" vertical="center" wrapText="1" indent="1"/>
    </xf>
    <xf numFmtId="0" fontId="6" fillId="14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0" fillId="14" borderId="0" xfId="0" applyFill="1" applyBorder="1"/>
    <xf numFmtId="3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wrapText="1"/>
    </xf>
    <xf numFmtId="0" fontId="0" fillId="0" borderId="1" xfId="0" applyBorder="1"/>
    <xf numFmtId="4" fontId="32" fillId="2" borderId="28" xfId="0" applyNumberFormat="1" applyFont="1" applyFill="1" applyBorder="1" applyAlignment="1">
      <alignment horizontal="right" vertical="center" wrapText="1"/>
    </xf>
    <xf numFmtId="4" fontId="32" fillId="2" borderId="17" xfId="0" applyNumberFormat="1" applyFont="1" applyFill="1" applyBorder="1" applyAlignment="1">
      <alignment horizontal="right" vertical="center" wrapText="1"/>
    </xf>
    <xf numFmtId="4" fontId="32" fillId="2" borderId="29" xfId="0" applyNumberFormat="1" applyFont="1" applyFill="1" applyBorder="1" applyAlignment="1">
      <alignment horizontal="right" vertical="center" wrapText="1"/>
    </xf>
    <xf numFmtId="0" fontId="6" fillId="4" borderId="30" xfId="0" applyFont="1" applyFill="1" applyBorder="1" applyAlignment="1">
      <alignment horizontal="center" vertical="center" wrapText="1"/>
    </xf>
    <xf numFmtId="4" fontId="32" fillId="2" borderId="31" xfId="0" applyNumberFormat="1" applyFont="1" applyFill="1" applyBorder="1" applyAlignment="1">
      <alignment horizontal="right" vertical="center" wrapText="1"/>
    </xf>
    <xf numFmtId="4" fontId="1" fillId="0" borderId="6" xfId="0" applyNumberFormat="1" applyFont="1" applyBorder="1"/>
    <xf numFmtId="4" fontId="0" fillId="0" borderId="6" xfId="0" applyNumberFormat="1" applyBorder="1"/>
    <xf numFmtId="4" fontId="32" fillId="2" borderId="6" xfId="0" applyNumberFormat="1" applyFont="1" applyFill="1" applyBorder="1" applyAlignment="1">
      <alignment horizontal="right" vertical="center" wrapText="1"/>
    </xf>
    <xf numFmtId="4" fontId="32" fillId="2" borderId="7" xfId="0" applyNumberFormat="1" applyFont="1" applyFill="1" applyBorder="1" applyAlignment="1">
      <alignment horizontal="right" vertical="center" wrapText="1"/>
    </xf>
    <xf numFmtId="4" fontId="40" fillId="2" borderId="6" xfId="0" applyNumberFormat="1" applyFont="1" applyFill="1" applyBorder="1" applyAlignment="1">
      <alignment vertical="center"/>
    </xf>
    <xf numFmtId="2" fontId="35" fillId="0" borderId="7" xfId="0" applyNumberFormat="1" applyFont="1" applyBorder="1"/>
    <xf numFmtId="0" fontId="0" fillId="4" borderId="32" xfId="0" applyFill="1" applyBorder="1" applyAlignment="1">
      <alignment horizontal="center"/>
    </xf>
    <xf numFmtId="4" fontId="49" fillId="2" borderId="6" xfId="0" applyNumberFormat="1" applyFont="1" applyFill="1" applyBorder="1" applyAlignment="1">
      <alignment horizontal="right" vertical="center"/>
    </xf>
    <xf numFmtId="4" fontId="45" fillId="2" borderId="6" xfId="0" applyNumberFormat="1" applyFont="1" applyFill="1" applyBorder="1" applyAlignment="1">
      <alignment horizontal="right" vertical="center"/>
    </xf>
    <xf numFmtId="4" fontId="33" fillId="2" borderId="6" xfId="0" applyNumberFormat="1" applyFont="1" applyFill="1" applyBorder="1" applyAlignment="1">
      <alignment horizontal="right" vertical="center"/>
    </xf>
    <xf numFmtId="4" fontId="50" fillId="2" borderId="14" xfId="0" applyNumberFormat="1" applyFont="1" applyFill="1" applyBorder="1" applyAlignment="1">
      <alignment horizontal="right" vertical="center"/>
    </xf>
    <xf numFmtId="4" fontId="33" fillId="2" borderId="14" xfId="0" applyNumberFormat="1" applyFont="1" applyFill="1" applyBorder="1" applyAlignment="1">
      <alignment horizontal="right" vertical="center"/>
    </xf>
    <xf numFmtId="4" fontId="33" fillId="2" borderId="7" xfId="0" applyNumberFormat="1" applyFont="1" applyFill="1" applyBorder="1" applyAlignment="1">
      <alignment horizontal="right" vertical="center"/>
    </xf>
    <xf numFmtId="4" fontId="49" fillId="2" borderId="6" xfId="2" applyNumberFormat="1" applyFont="1" applyFill="1" applyBorder="1" applyAlignment="1">
      <alignment horizontal="right"/>
    </xf>
    <xf numFmtId="4" fontId="45" fillId="2" borderId="6" xfId="2" applyNumberFormat="1" applyFont="1" applyFill="1" applyBorder="1" applyAlignment="1">
      <alignment horizontal="right"/>
    </xf>
    <xf numFmtId="4" fontId="50" fillId="0" borderId="6" xfId="0" applyNumberFormat="1" applyFont="1" applyBorder="1"/>
    <xf numFmtId="4" fontId="50" fillId="0" borderId="14" xfId="0" applyNumberFormat="1" applyFont="1" applyBorder="1"/>
    <xf numFmtId="4" fontId="50" fillId="0" borderId="7" xfId="0" applyNumberFormat="1" applyFont="1" applyBorder="1"/>
    <xf numFmtId="4" fontId="35" fillId="0" borderId="6" xfId="0" applyNumberFormat="1" applyFont="1" applyBorder="1"/>
    <xf numFmtId="4" fontId="0" fillId="0" borderId="7" xfId="0" applyNumberFormat="1" applyBorder="1"/>
    <xf numFmtId="4" fontId="6" fillId="4" borderId="10" xfId="0" applyNumberFormat="1" applyFont="1" applyFill="1" applyBorder="1" applyAlignment="1">
      <alignment horizontal="center" vertical="center" wrapText="1"/>
    </xf>
    <xf numFmtId="4" fontId="0" fillId="4" borderId="6" xfId="0" applyNumberFormat="1" applyFill="1" applyBorder="1" applyAlignment="1">
      <alignment horizontal="center"/>
    </xf>
    <xf numFmtId="4" fontId="51" fillId="0" borderId="7" xfId="0" applyNumberFormat="1" applyFont="1" applyBorder="1"/>
    <xf numFmtId="0" fontId="2" fillId="0" borderId="0" xfId="0" applyFont="1" applyAlignment="1">
      <alignment horizontal="center" vertical="center" wrapText="1"/>
    </xf>
    <xf numFmtId="0" fontId="18" fillId="0" borderId="0" xfId="1"/>
    <xf numFmtId="0" fontId="59" fillId="2" borderId="11" xfId="0" quotePrefix="1" applyFont="1" applyFill="1" applyBorder="1" applyAlignment="1">
      <alignment horizontal="left" vertical="center"/>
    </xf>
    <xf numFmtId="0" fontId="59" fillId="2" borderId="3" xfId="0" quotePrefix="1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vertical="center"/>
    </xf>
    <xf numFmtId="4" fontId="60" fillId="2" borderId="3" xfId="0" applyNumberFormat="1" applyFont="1" applyFill="1" applyBorder="1" applyAlignment="1">
      <alignment vertical="center"/>
    </xf>
    <xf numFmtId="4" fontId="60" fillId="2" borderId="6" xfId="0" applyNumberFormat="1" applyFont="1" applyFill="1" applyBorder="1" applyAlignment="1">
      <alignment vertical="center"/>
    </xf>
    <xf numFmtId="0" fontId="59" fillId="2" borderId="3" xfId="0" quotePrefix="1" applyFont="1" applyFill="1" applyBorder="1" applyAlignment="1">
      <alignment horizontal="left" vertical="center"/>
    </xf>
    <xf numFmtId="4" fontId="40" fillId="2" borderId="3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left"/>
    </xf>
    <xf numFmtId="0" fontId="59" fillId="2" borderId="20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 wrapText="1"/>
    </xf>
    <xf numFmtId="4" fontId="40" fillId="2" borderId="0" xfId="0" applyNumberFormat="1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/>
    </xf>
    <xf numFmtId="2" fontId="55" fillId="0" borderId="25" xfId="0" applyNumberFormat="1" applyFont="1" applyBorder="1"/>
    <xf numFmtId="4" fontId="6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 wrapText="1"/>
    </xf>
    <xf numFmtId="2" fontId="55" fillId="2" borderId="0" xfId="0" applyNumberFormat="1" applyFont="1" applyFill="1" applyBorder="1"/>
    <xf numFmtId="0" fontId="0" fillId="2" borderId="0" xfId="0" applyFill="1" applyBorder="1"/>
    <xf numFmtId="4" fontId="2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/>
    <xf numFmtId="4" fontId="6" fillId="2" borderId="0" xfId="0" quotePrefix="1" applyNumberFormat="1" applyFont="1" applyFill="1" applyBorder="1" applyAlignment="1">
      <alignment horizontal="left" wrapText="1"/>
    </xf>
    <xf numFmtId="4" fontId="6" fillId="2" borderId="0" xfId="0" quotePrefix="1" applyNumberFormat="1" applyFont="1" applyFill="1" applyBorder="1" applyAlignment="1">
      <alignment horizontal="center" wrapText="1"/>
    </xf>
    <xf numFmtId="4" fontId="6" fillId="2" borderId="0" xfId="0" quotePrefix="1" applyNumberFormat="1" applyFont="1" applyFill="1" applyBorder="1" applyAlignment="1">
      <alignment horizontal="left"/>
    </xf>
    <xf numFmtId="4" fontId="6" fillId="2" borderId="0" xfId="0" applyNumberFormat="1" applyFont="1" applyFill="1" applyBorder="1" applyAlignment="1">
      <alignment horizontal="right" wrapText="1"/>
    </xf>
    <xf numFmtId="4" fontId="2" fillId="2" borderId="0" xfId="0" quotePrefix="1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54" fillId="2" borderId="0" xfId="0" applyFont="1" applyFill="1" applyBorder="1" applyAlignment="1">
      <alignment wrapText="1"/>
    </xf>
    <xf numFmtId="4" fontId="10" fillId="2" borderId="0" xfId="0" quotePrefix="1" applyNumberFormat="1" applyFont="1" applyFill="1" applyBorder="1" applyAlignment="1">
      <alignment horizontal="right"/>
    </xf>
    <xf numFmtId="4" fontId="10" fillId="2" borderId="0" xfId="0" applyNumberFormat="1" applyFont="1" applyFill="1" applyBorder="1" applyAlignment="1">
      <alignment horizontal="right" wrapText="1"/>
    </xf>
    <xf numFmtId="0" fontId="16" fillId="0" borderId="3" xfId="0" applyFont="1" applyBorder="1" applyAlignment="1">
      <alignment horizontal="center" wrapText="1"/>
    </xf>
    <xf numFmtId="0" fontId="0" fillId="0" borderId="0" xfId="0" applyAlignment="1">
      <alignment horizontal="right"/>
    </xf>
    <xf numFmtId="4" fontId="8" fillId="2" borderId="3" xfId="0" applyNumberFormat="1" applyFont="1" applyFill="1" applyBorder="1" applyAlignment="1">
      <alignment horizontal="right" vertical="center"/>
    </xf>
    <xf numFmtId="4" fontId="9" fillId="2" borderId="3" xfId="0" quotePrefix="1" applyNumberFormat="1" applyFont="1" applyFill="1" applyBorder="1" applyAlignment="1">
      <alignment horizontal="right" vertical="center"/>
    </xf>
    <xf numFmtId="4" fontId="61" fillId="0" borderId="6" xfId="0" applyNumberFormat="1" applyFont="1" applyBorder="1" applyAlignment="1">
      <alignment horizontal="right"/>
    </xf>
    <xf numFmtId="2" fontId="61" fillId="0" borderId="6" xfId="0" applyNumberFormat="1" applyFont="1" applyBorder="1" applyAlignment="1">
      <alignment horizontal="right"/>
    </xf>
    <xf numFmtId="4" fontId="45" fillId="2" borderId="3" xfId="0" applyNumberFormat="1" applyFont="1" applyFill="1" applyBorder="1" applyAlignment="1">
      <alignment vertical="center" wrapText="1"/>
    </xf>
    <xf numFmtId="4" fontId="45" fillId="0" borderId="6" xfId="0" applyNumberFormat="1" applyFont="1" applyBorder="1" applyAlignment="1"/>
    <xf numFmtId="4" fontId="59" fillId="2" borderId="11" xfId="0" quotePrefix="1" applyNumberFormat="1" applyFont="1" applyFill="1" applyBorder="1" applyAlignment="1">
      <alignment vertical="center"/>
    </xf>
    <xf numFmtId="4" fontId="9" fillId="2" borderId="4" xfId="0" quotePrefix="1" applyNumberFormat="1" applyFont="1" applyFill="1" applyBorder="1" applyAlignment="1">
      <alignment vertical="center"/>
    </xf>
    <xf numFmtId="4" fontId="9" fillId="2" borderId="3" xfId="0" quotePrefix="1" applyNumberFormat="1" applyFont="1" applyFill="1" applyBorder="1" applyAlignment="1">
      <alignment vertical="center" wrapText="1"/>
    </xf>
    <xf numFmtId="4" fontId="59" fillId="2" borderId="3" xfId="0" quotePrefix="1" applyNumberFormat="1" applyFont="1" applyFill="1" applyBorder="1" applyAlignment="1">
      <alignment vertical="center" wrapText="1"/>
    </xf>
    <xf numFmtId="4" fontId="8" fillId="2" borderId="3" xfId="0" quotePrefix="1" applyNumberFormat="1" applyFont="1" applyFill="1" applyBorder="1" applyAlignment="1">
      <alignment vertical="center" wrapText="1"/>
    </xf>
    <xf numFmtId="4" fontId="8" fillId="2" borderId="3" xfId="2" quotePrefix="1" applyNumberFormat="1" applyFont="1" applyFill="1" applyBorder="1" applyAlignment="1">
      <alignment vertical="center" wrapText="1"/>
    </xf>
    <xf numFmtId="4" fontId="41" fillId="0" borderId="3" xfId="0" applyNumberFormat="1" applyFont="1" applyBorder="1" applyAlignment="1"/>
    <xf numFmtId="4" fontId="0" fillId="0" borderId="3" xfId="0" applyNumberFormat="1" applyBorder="1" applyAlignment="1"/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4" fontId="10" fillId="2" borderId="0" xfId="0" quotePrefix="1" applyNumberFormat="1" applyFont="1" applyFill="1" applyBorder="1" applyAlignment="1">
      <alignment horizontal="left" vertical="center" wrapText="1"/>
    </xf>
    <xf numFmtId="4" fontId="8" fillId="2" borderId="0" xfId="0" applyNumberFormat="1" applyFont="1" applyFill="1" applyBorder="1" applyAlignment="1">
      <alignment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wrapText="1"/>
    </xf>
    <xf numFmtId="4" fontId="10" fillId="2" borderId="0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" fontId="10" fillId="2" borderId="0" xfId="0" quotePrefix="1" applyNumberFormat="1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4" fontId="10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vertical="center"/>
    </xf>
    <xf numFmtId="4" fontId="10" fillId="0" borderId="1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/>
    </xf>
    <xf numFmtId="4" fontId="10" fillId="0" borderId="1" xfId="0" quotePrefix="1" applyNumberFormat="1" applyFont="1" applyBorder="1" applyAlignment="1">
      <alignment horizontal="left" vertical="center"/>
    </xf>
    <xf numFmtId="4" fontId="10" fillId="0" borderId="1" xfId="0" quotePrefix="1" applyNumberFormat="1" applyFont="1" applyBorder="1" applyAlignment="1">
      <alignment horizontal="left" vertical="center" wrapText="1"/>
    </xf>
    <xf numFmtId="4" fontId="10" fillId="3" borderId="1" xfId="0" quotePrefix="1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49" fillId="2" borderId="11" xfId="0" applyFont="1" applyFill="1" applyBorder="1" applyAlignment="1">
      <alignment horizontal="left" vertical="center" wrapText="1"/>
    </xf>
    <xf numFmtId="0" fontId="49" fillId="2" borderId="3" xfId="0" applyFont="1" applyFill="1" applyBorder="1" applyAlignment="1">
      <alignment horizontal="left" vertical="center" wrapText="1"/>
    </xf>
    <xf numFmtId="0" fontId="45" fillId="2" borderId="3" xfId="0" applyFont="1" applyFill="1" applyBorder="1" applyAlignment="1">
      <alignment horizontal="left" vertical="center" wrapText="1"/>
    </xf>
    <xf numFmtId="0" fontId="45" fillId="2" borderId="14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6" fillId="18" borderId="2" xfId="0" applyFont="1" applyFill="1" applyBorder="1" applyAlignment="1">
      <alignment horizontal="center" vertical="center" wrapText="1"/>
    </xf>
    <xf numFmtId="0" fontId="6" fillId="18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 wrapText="1"/>
    </xf>
    <xf numFmtId="0" fontId="31" fillId="11" borderId="2" xfId="0" applyFont="1" applyFill="1" applyBorder="1" applyAlignment="1">
      <alignment horizontal="center" wrapText="1"/>
    </xf>
    <xf numFmtId="0" fontId="31" fillId="11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6" fillId="14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left" vertical="center" wrapText="1"/>
    </xf>
    <xf numFmtId="0" fontId="6" fillId="14" borderId="2" xfId="0" applyFont="1" applyFill="1" applyBorder="1" applyAlignment="1">
      <alignment horizontal="left" vertical="center" wrapText="1"/>
    </xf>
    <xf numFmtId="0" fontId="6" fillId="14" borderId="4" xfId="0" applyFont="1" applyFill="1" applyBorder="1" applyAlignment="1">
      <alignment horizontal="left" vertical="center" wrapText="1"/>
    </xf>
    <xf numFmtId="0" fontId="56" fillId="2" borderId="1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4" xfId="0" applyFont="1" applyFill="1" applyBorder="1" applyAlignment="1">
      <alignment horizontal="center" vertical="center" wrapText="1"/>
    </xf>
    <xf numFmtId="4" fontId="6" fillId="10" borderId="1" xfId="0" applyNumberFormat="1" applyFont="1" applyFill="1" applyBorder="1" applyAlignment="1">
      <alignment horizontal="center"/>
    </xf>
    <xf numFmtId="4" fontId="6" fillId="10" borderId="2" xfId="0" applyNumberFormat="1" applyFont="1" applyFill="1" applyBorder="1" applyAlignment="1">
      <alignment horizontal="center"/>
    </xf>
    <xf numFmtId="4" fontId="6" fillId="10" borderId="4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/>
    </xf>
    <xf numFmtId="0" fontId="31" fillId="10" borderId="2" xfId="0" applyFont="1" applyFill="1" applyBorder="1" applyAlignment="1">
      <alignment horizontal="center" vertical="center"/>
    </xf>
    <xf numFmtId="0" fontId="31" fillId="10" borderId="4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0" fontId="31" fillId="11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 indent="1"/>
    </xf>
    <xf numFmtId="0" fontId="3" fillId="8" borderId="2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 indent="1"/>
    </xf>
    <xf numFmtId="0" fontId="6" fillId="22" borderId="1" xfId="0" applyFont="1" applyFill="1" applyBorder="1" applyAlignment="1">
      <alignment horizontal="center" vertical="center" wrapText="1"/>
    </xf>
    <xf numFmtId="0" fontId="6" fillId="22" borderId="2" xfId="0" applyFont="1" applyFill="1" applyBorder="1" applyAlignment="1">
      <alignment horizontal="center" vertical="center" wrapText="1"/>
    </xf>
    <xf numFmtId="0" fontId="6" fillId="22" borderId="4" xfId="0" applyFont="1" applyFill="1" applyBorder="1" applyAlignment="1">
      <alignment horizontal="center" vertical="center" wrapText="1"/>
    </xf>
    <xf numFmtId="0" fontId="31" fillId="9" borderId="3" xfId="0" applyFont="1" applyFill="1" applyBorder="1" applyAlignment="1">
      <alignment horizontal="center" wrapText="1"/>
    </xf>
    <xf numFmtId="0" fontId="31" fillId="10" borderId="1" xfId="0" applyFont="1" applyFill="1" applyBorder="1" applyAlignment="1">
      <alignment horizontal="center" wrapText="1"/>
    </xf>
    <xf numFmtId="0" fontId="31" fillId="10" borderId="2" xfId="0" applyFont="1" applyFill="1" applyBorder="1" applyAlignment="1">
      <alignment horizontal="center" wrapText="1"/>
    </xf>
    <xf numFmtId="0" fontId="31" fillId="10" borderId="4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 indent="1"/>
    </xf>
    <xf numFmtId="0" fontId="6" fillId="8" borderId="2" xfId="0" applyFont="1" applyFill="1" applyBorder="1" applyAlignment="1">
      <alignment horizontal="left" vertical="center" wrapText="1" indent="1"/>
    </xf>
    <xf numFmtId="0" fontId="6" fillId="8" borderId="4" xfId="0" applyFont="1" applyFill="1" applyBorder="1" applyAlignment="1">
      <alignment horizontal="left" vertical="center" wrapText="1" indent="1"/>
    </xf>
    <xf numFmtId="0" fontId="6" fillId="1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21" borderId="2" xfId="0" applyFont="1" applyFill="1" applyBorder="1" applyAlignment="1">
      <alignment horizontal="center" vertical="center"/>
    </xf>
    <xf numFmtId="0" fontId="3" fillId="21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left" vertical="center" wrapText="1" indent="1"/>
    </xf>
    <xf numFmtId="0" fontId="10" fillId="6" borderId="2" xfId="0" applyFont="1" applyFill="1" applyBorder="1" applyAlignment="1">
      <alignment horizontal="left" vertical="center" wrapText="1" indent="1"/>
    </xf>
    <xf numFmtId="0" fontId="10" fillId="6" borderId="4" xfId="0" applyFont="1" applyFill="1" applyBorder="1" applyAlignment="1">
      <alignment horizontal="left" vertical="center" wrapText="1" indent="1"/>
    </xf>
    <xf numFmtId="0" fontId="6" fillId="7" borderId="1" xfId="0" applyFont="1" applyFill="1" applyBorder="1" applyAlignment="1">
      <alignment horizontal="left" vertical="center" wrapText="1" indent="1"/>
    </xf>
    <xf numFmtId="0" fontId="6" fillId="7" borderId="2" xfId="0" applyFont="1" applyFill="1" applyBorder="1" applyAlignment="1">
      <alignment horizontal="left" vertical="center" wrapText="1" indent="1"/>
    </xf>
    <xf numFmtId="0" fontId="6" fillId="7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8" fillId="0" borderId="0" xfId="1"/>
    <xf numFmtId="0" fontId="31" fillId="4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 wrapText="1"/>
    </xf>
    <xf numFmtId="0" fontId="6" fillId="19" borderId="2" xfId="0" applyFont="1" applyFill="1" applyBorder="1" applyAlignment="1">
      <alignment horizontal="center" vertical="center" wrapText="1"/>
    </xf>
    <xf numFmtId="0" fontId="6" fillId="19" borderId="4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9" fillId="2" borderId="0" xfId="0" quotePrefix="1" applyFont="1" applyFill="1" applyBorder="1" applyAlignment="1">
      <alignment horizontal="right" vertical="center" wrapText="1"/>
    </xf>
    <xf numFmtId="0" fontId="9" fillId="2" borderId="0" xfId="0" quotePrefix="1" applyFont="1" applyFill="1" applyBorder="1" applyAlignment="1">
      <alignment horizontal="left" vertical="center" wrapText="1"/>
    </xf>
  </cellXfs>
  <cellStyles count="4">
    <cellStyle name="Normal" xfId="1" xr:uid="{00000000-0005-0000-0000-000000000000}"/>
    <cellStyle name="Normalno" xfId="0" builtinId="0"/>
    <cellStyle name="Valuta" xfId="2" builtinId="4"/>
    <cellStyle name="Valuta 2" xfId="3" xr:uid="{00000000-0005-0000-0000-000003000000}"/>
  </cellStyles>
  <dxfs count="0"/>
  <tableStyles count="0" defaultTableStyle="TableStyleMedium2" defaultPivotStyle="PivotStyleLight16"/>
  <colors>
    <mruColors>
      <color rgb="FF0066FF"/>
      <color rgb="FF007F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9"/>
  <sheetViews>
    <sheetView workbookViewId="0">
      <selection activeCell="H19" sqref="H19"/>
    </sheetView>
  </sheetViews>
  <sheetFormatPr defaultRowHeight="15" x14ac:dyDescent="0.25"/>
  <cols>
    <col min="6" max="6" width="16.5703125" customWidth="1"/>
    <col min="7" max="7" width="27.28515625" bestFit="1" customWidth="1"/>
    <col min="8" max="8" width="22.5703125" bestFit="1" customWidth="1"/>
    <col min="9" max="9" width="20.140625" customWidth="1"/>
  </cols>
  <sheetData>
    <row r="1" spans="1:9" ht="40.5" customHeight="1" x14ac:dyDescent="0.25">
      <c r="A1" s="540" t="s">
        <v>249</v>
      </c>
      <c r="B1" s="540"/>
      <c r="C1" s="540"/>
      <c r="D1" s="540"/>
      <c r="E1" s="540"/>
      <c r="F1" s="540"/>
      <c r="G1" s="540"/>
      <c r="H1" s="540"/>
      <c r="I1" s="540"/>
    </row>
    <row r="2" spans="1:9" ht="18" x14ac:dyDescent="0.25">
      <c r="A2" s="1"/>
      <c r="B2" s="1"/>
      <c r="C2" s="1"/>
      <c r="D2" s="1"/>
      <c r="E2" s="535"/>
      <c r="F2" s="536"/>
      <c r="G2" s="1"/>
    </row>
    <row r="3" spans="1:9" ht="15.75" x14ac:dyDescent="0.25">
      <c r="A3" s="540" t="s">
        <v>17</v>
      </c>
      <c r="B3" s="540"/>
      <c r="C3" s="540"/>
      <c r="D3" s="540"/>
      <c r="E3" s="540"/>
      <c r="F3" s="540"/>
      <c r="G3" s="551"/>
    </row>
    <row r="4" spans="1:9" ht="18" x14ac:dyDescent="0.25">
      <c r="A4" s="1"/>
      <c r="B4" s="1"/>
      <c r="C4" s="1"/>
      <c r="D4" s="1"/>
      <c r="E4" s="1"/>
      <c r="F4" s="1"/>
      <c r="G4" s="2"/>
    </row>
    <row r="5" spans="1:9" ht="15.75" x14ac:dyDescent="0.25">
      <c r="A5" s="540" t="s">
        <v>21</v>
      </c>
      <c r="B5" s="552"/>
      <c r="C5" s="552"/>
      <c r="D5" s="552"/>
      <c r="E5" s="552"/>
      <c r="F5" s="552"/>
      <c r="G5" s="552"/>
    </row>
    <row r="6" spans="1:9" ht="18.75" thickBot="1" x14ac:dyDescent="0.3">
      <c r="A6" s="245"/>
      <c r="B6" s="246"/>
      <c r="C6" s="246"/>
      <c r="D6" s="246"/>
      <c r="E6" s="248"/>
      <c r="F6" s="249"/>
      <c r="G6" s="254" t="s">
        <v>221</v>
      </c>
      <c r="H6" s="520" t="s">
        <v>221</v>
      </c>
      <c r="I6" s="520" t="s">
        <v>201</v>
      </c>
    </row>
    <row r="7" spans="1:9" ht="51.75" x14ac:dyDescent="0.25">
      <c r="A7" s="250"/>
      <c r="B7" s="251"/>
      <c r="C7" s="251"/>
      <c r="D7" s="252"/>
      <c r="E7" s="253"/>
      <c r="F7" s="247" t="s">
        <v>234</v>
      </c>
      <c r="G7" s="144" t="s">
        <v>247</v>
      </c>
      <c r="H7" s="519" t="s">
        <v>238</v>
      </c>
      <c r="I7" s="519" t="s">
        <v>242</v>
      </c>
    </row>
    <row r="8" spans="1:9" x14ac:dyDescent="0.25">
      <c r="A8" s="537">
        <v>1</v>
      </c>
      <c r="B8" s="538"/>
      <c r="C8" s="538"/>
      <c r="D8" s="538"/>
      <c r="E8" s="539"/>
      <c r="F8" s="247">
        <v>3</v>
      </c>
      <c r="G8" s="247">
        <v>5</v>
      </c>
      <c r="H8" s="247">
        <v>6</v>
      </c>
    </row>
    <row r="9" spans="1:9" x14ac:dyDescent="0.25">
      <c r="A9" s="553" t="s">
        <v>0</v>
      </c>
      <c r="B9" s="554"/>
      <c r="C9" s="554"/>
      <c r="D9" s="554"/>
      <c r="E9" s="555"/>
      <c r="F9" s="256">
        <f t="shared" ref="F9:G9" si="0">F10+F11</f>
        <v>797150.05</v>
      </c>
      <c r="G9" s="256">
        <f t="shared" si="0"/>
        <v>936527.93</v>
      </c>
      <c r="H9" s="256">
        <f>G9-F9</f>
        <v>139377.88</v>
      </c>
      <c r="I9" s="256">
        <f>H9/G9*100</f>
        <v>14.88240505544773</v>
      </c>
    </row>
    <row r="10" spans="1:9" x14ac:dyDescent="0.25">
      <c r="A10" s="556" t="s">
        <v>184</v>
      </c>
      <c r="B10" s="557"/>
      <c r="C10" s="557"/>
      <c r="D10" s="557"/>
      <c r="E10" s="558"/>
      <c r="F10" s="255">
        <v>797150.05</v>
      </c>
      <c r="G10" s="414">
        <v>936527.93</v>
      </c>
      <c r="H10" s="414">
        <f t="shared" ref="H10:H15" si="1">G10-F10</f>
        <v>139377.88</v>
      </c>
      <c r="I10" s="414">
        <f t="shared" ref="I10:I14" si="2">H10/G10*100</f>
        <v>14.88240505544773</v>
      </c>
    </row>
    <row r="11" spans="1:9" x14ac:dyDescent="0.25">
      <c r="A11" s="559" t="s">
        <v>185</v>
      </c>
      <c r="B11" s="558"/>
      <c r="C11" s="558"/>
      <c r="D11" s="558"/>
      <c r="E11" s="558"/>
      <c r="F11" s="255">
        <v>0</v>
      </c>
      <c r="G11" s="255">
        <v>0</v>
      </c>
      <c r="H11" s="414">
        <f t="shared" si="1"/>
        <v>0</v>
      </c>
      <c r="I11" s="414"/>
    </row>
    <row r="12" spans="1:9" x14ac:dyDescent="0.25">
      <c r="A12" s="259" t="s">
        <v>1</v>
      </c>
      <c r="B12" s="258"/>
      <c r="C12" s="258"/>
      <c r="D12" s="258"/>
      <c r="E12" s="258"/>
      <c r="F12" s="256">
        <f t="shared" ref="F12:G12" si="3">F13+F14</f>
        <v>797150.05</v>
      </c>
      <c r="G12" s="256">
        <f t="shared" si="3"/>
        <v>936527.93</v>
      </c>
      <c r="H12" s="256">
        <f t="shared" si="1"/>
        <v>139377.88</v>
      </c>
      <c r="I12" s="256">
        <f t="shared" si="2"/>
        <v>14.88240505544773</v>
      </c>
    </row>
    <row r="13" spans="1:9" x14ac:dyDescent="0.25">
      <c r="A13" s="560" t="s">
        <v>186</v>
      </c>
      <c r="B13" s="557"/>
      <c r="C13" s="557"/>
      <c r="D13" s="557"/>
      <c r="E13" s="557"/>
      <c r="F13" s="255">
        <v>793290.05</v>
      </c>
      <c r="G13" s="257">
        <v>923927.53</v>
      </c>
      <c r="H13" s="414">
        <f t="shared" si="1"/>
        <v>130637.47999999998</v>
      </c>
      <c r="I13" s="414">
        <f t="shared" si="2"/>
        <v>14.139364372008698</v>
      </c>
    </row>
    <row r="14" spans="1:9" x14ac:dyDescent="0.25">
      <c r="A14" s="559" t="s">
        <v>187</v>
      </c>
      <c r="B14" s="558"/>
      <c r="C14" s="558"/>
      <c r="D14" s="558"/>
      <c r="E14" s="558"/>
      <c r="F14" s="255">
        <v>3860</v>
      </c>
      <c r="G14" s="255">
        <v>12600.4</v>
      </c>
      <c r="H14" s="414">
        <f t="shared" si="1"/>
        <v>8740.4</v>
      </c>
      <c r="I14" s="414">
        <f t="shared" si="2"/>
        <v>69.366051871369166</v>
      </c>
    </row>
    <row r="15" spans="1:9" x14ac:dyDescent="0.25">
      <c r="A15" s="561" t="s">
        <v>2</v>
      </c>
      <c r="B15" s="554"/>
      <c r="C15" s="554"/>
      <c r="D15" s="554"/>
      <c r="E15" s="554"/>
      <c r="F15" s="256">
        <f t="shared" ref="F15:G15" si="4">F9-F12</f>
        <v>0</v>
      </c>
      <c r="G15" s="256">
        <f t="shared" si="4"/>
        <v>0</v>
      </c>
      <c r="H15" s="256">
        <f t="shared" si="1"/>
        <v>0</v>
      </c>
      <c r="I15" s="256"/>
    </row>
    <row r="16" spans="1:9" ht="18" x14ac:dyDescent="0.25">
      <c r="A16" s="260"/>
      <c r="B16" s="261"/>
      <c r="C16" s="261"/>
      <c r="D16" s="261"/>
      <c r="E16" s="261"/>
      <c r="F16" s="262"/>
      <c r="G16" s="262"/>
      <c r="H16" s="500"/>
    </row>
    <row r="17" spans="1:13" ht="15.75" x14ac:dyDescent="0.25">
      <c r="A17" s="545"/>
      <c r="B17" s="546"/>
      <c r="C17" s="546"/>
      <c r="D17" s="546"/>
      <c r="E17" s="546"/>
      <c r="F17" s="546"/>
      <c r="G17" s="546"/>
      <c r="H17" s="503"/>
      <c r="I17" s="504"/>
      <c r="M17" s="407"/>
    </row>
    <row r="18" spans="1:13" ht="18" x14ac:dyDescent="0.25">
      <c r="A18" s="505"/>
      <c r="B18" s="506"/>
      <c r="C18" s="506"/>
      <c r="D18" s="506"/>
      <c r="E18" s="506"/>
      <c r="F18" s="507"/>
      <c r="G18" s="507"/>
      <c r="H18" s="501"/>
      <c r="I18" s="504"/>
    </row>
    <row r="19" spans="1:13" x14ac:dyDescent="0.25">
      <c r="A19" s="508"/>
      <c r="B19" s="508"/>
      <c r="C19" s="508"/>
      <c r="D19" s="509"/>
      <c r="E19" s="510"/>
      <c r="F19" s="502"/>
      <c r="G19" s="502"/>
      <c r="H19" s="503"/>
      <c r="I19" s="504"/>
    </row>
    <row r="20" spans="1:13" x14ac:dyDescent="0.25">
      <c r="A20" s="549"/>
      <c r="B20" s="550"/>
      <c r="C20" s="550"/>
      <c r="D20" s="550"/>
      <c r="E20" s="550"/>
      <c r="F20" s="501"/>
      <c r="G20" s="511"/>
      <c r="H20" s="503"/>
      <c r="I20" s="504"/>
    </row>
    <row r="21" spans="1:13" x14ac:dyDescent="0.25">
      <c r="A21" s="549"/>
      <c r="B21" s="550"/>
      <c r="C21" s="550"/>
      <c r="D21" s="550"/>
      <c r="E21" s="550"/>
      <c r="F21" s="501"/>
      <c r="G21" s="511"/>
      <c r="H21" s="503"/>
      <c r="I21" s="504"/>
    </row>
    <row r="22" spans="1:13" x14ac:dyDescent="0.25">
      <c r="A22" s="543"/>
      <c r="B22" s="544"/>
      <c r="C22" s="544"/>
      <c r="D22" s="544"/>
      <c r="E22" s="544"/>
      <c r="F22" s="501"/>
      <c r="G22" s="501"/>
      <c r="H22" s="501"/>
      <c r="I22" s="504"/>
    </row>
    <row r="23" spans="1:13" x14ac:dyDescent="0.25">
      <c r="A23" s="543"/>
      <c r="B23" s="544"/>
      <c r="C23" s="544"/>
      <c r="D23" s="544"/>
      <c r="E23" s="544"/>
      <c r="F23" s="501"/>
      <c r="G23" s="501"/>
      <c r="H23" s="501"/>
      <c r="I23" s="504"/>
    </row>
    <row r="24" spans="1:13" ht="18" x14ac:dyDescent="0.25">
      <c r="A24" s="512"/>
      <c r="B24" s="506"/>
      <c r="C24" s="506"/>
      <c r="D24" s="506"/>
      <c r="E24" s="506"/>
      <c r="F24" s="507"/>
      <c r="G24" s="507"/>
      <c r="H24" s="504"/>
      <c r="I24" s="504"/>
    </row>
    <row r="25" spans="1:13" ht="15.75" x14ac:dyDescent="0.25">
      <c r="A25" s="545"/>
      <c r="B25" s="546"/>
      <c r="C25" s="546"/>
      <c r="D25" s="546"/>
      <c r="E25" s="546"/>
      <c r="F25" s="546"/>
      <c r="G25" s="546"/>
      <c r="H25" s="504"/>
      <c r="I25" s="504"/>
    </row>
    <row r="26" spans="1:13" ht="15.75" x14ac:dyDescent="0.25">
      <c r="A26" s="513"/>
      <c r="B26" s="514"/>
      <c r="C26" s="514"/>
      <c r="D26" s="514"/>
      <c r="E26" s="514"/>
      <c r="F26" s="514"/>
      <c r="G26" s="514"/>
      <c r="H26" s="504"/>
      <c r="I26" s="504"/>
    </row>
    <row r="27" spans="1:13" x14ac:dyDescent="0.25">
      <c r="A27" s="508"/>
      <c r="B27" s="508"/>
      <c r="C27" s="508"/>
      <c r="D27" s="509"/>
      <c r="E27" s="510"/>
      <c r="F27" s="502"/>
      <c r="G27" s="502"/>
      <c r="H27" s="515"/>
      <c r="I27" s="516"/>
    </row>
    <row r="28" spans="1:13" ht="25.5" customHeight="1" x14ac:dyDescent="0.25">
      <c r="A28" s="547"/>
      <c r="B28" s="547"/>
      <c r="C28" s="547"/>
      <c r="D28" s="547"/>
      <c r="E28" s="547"/>
      <c r="F28" s="517"/>
      <c r="G28" s="518"/>
      <c r="H28" s="503"/>
      <c r="I28" s="504"/>
    </row>
    <row r="29" spans="1:13" ht="33" customHeight="1" x14ac:dyDescent="0.25">
      <c r="A29" s="543"/>
      <c r="B29" s="544"/>
      <c r="C29" s="544"/>
      <c r="D29" s="544"/>
      <c r="E29" s="544"/>
      <c r="F29" s="517"/>
      <c r="G29" s="517"/>
      <c r="H29" s="501"/>
      <c r="I29" s="501"/>
    </row>
    <row r="30" spans="1:13" ht="51" customHeight="1" x14ac:dyDescent="0.25">
      <c r="A30" s="547"/>
      <c r="B30" s="547"/>
      <c r="C30" s="547"/>
      <c r="D30" s="547"/>
      <c r="E30" s="547"/>
      <c r="F30" s="517"/>
      <c r="G30" s="517"/>
      <c r="H30" s="501"/>
      <c r="I30" s="501"/>
    </row>
    <row r="31" spans="1:13" ht="15.75" x14ac:dyDescent="0.25">
      <c r="A31" s="234"/>
      <c r="B31" s="263"/>
      <c r="C31" s="263"/>
      <c r="D31" s="263"/>
      <c r="E31" s="263"/>
      <c r="F31" s="263"/>
      <c r="G31" s="263"/>
    </row>
    <row r="32" spans="1:13" ht="15.75" x14ac:dyDescent="0.25">
      <c r="A32" s="548"/>
      <c r="B32" s="548"/>
      <c r="C32" s="548"/>
      <c r="D32" s="548"/>
      <c r="E32" s="548"/>
      <c r="F32" s="548"/>
      <c r="G32" s="548"/>
    </row>
    <row r="33" spans="1:7" ht="18" x14ac:dyDescent="0.25">
      <c r="A33" s="264"/>
      <c r="B33" s="265"/>
      <c r="C33" s="265"/>
      <c r="D33" s="265"/>
      <c r="E33" s="265"/>
      <c r="F33" s="266"/>
      <c r="G33" s="266"/>
    </row>
    <row r="35" spans="1:7" x14ac:dyDescent="0.25">
      <c r="A35" s="541"/>
      <c r="B35" s="542"/>
      <c r="C35" s="542"/>
      <c r="D35" s="542"/>
      <c r="E35" s="542"/>
      <c r="F35" s="542"/>
      <c r="G35" s="542"/>
    </row>
    <row r="36" spans="1:7" x14ac:dyDescent="0.25">
      <c r="A36" s="267"/>
    </row>
    <row r="37" spans="1:7" x14ac:dyDescent="0.25">
      <c r="A37" s="267"/>
      <c r="B37" s="267"/>
      <c r="C37" s="267"/>
      <c r="D37" s="267"/>
      <c r="E37" s="267"/>
      <c r="F37" s="267"/>
    </row>
    <row r="38" spans="1:7" x14ac:dyDescent="0.25">
      <c r="A38" s="267"/>
      <c r="B38" s="267"/>
      <c r="C38" s="267"/>
      <c r="D38" s="267"/>
      <c r="E38" s="267"/>
      <c r="F38" s="267"/>
    </row>
    <row r="39" spans="1:7" x14ac:dyDescent="0.25">
      <c r="A39" s="267"/>
    </row>
  </sheetData>
  <mergeCells count="22">
    <mergeCell ref="A20:E20"/>
    <mergeCell ref="A11:E11"/>
    <mergeCell ref="A13:E13"/>
    <mergeCell ref="A14:E14"/>
    <mergeCell ref="A15:E15"/>
    <mergeCell ref="A17:G17"/>
    <mergeCell ref="E2:F2"/>
    <mergeCell ref="A8:E8"/>
    <mergeCell ref="A1:I1"/>
    <mergeCell ref="A35:G35"/>
    <mergeCell ref="A22:E22"/>
    <mergeCell ref="A23:E23"/>
    <mergeCell ref="A25:G25"/>
    <mergeCell ref="A28:E28"/>
    <mergeCell ref="A29:E29"/>
    <mergeCell ref="A30:E30"/>
    <mergeCell ref="A32:G32"/>
    <mergeCell ref="A21:E21"/>
    <mergeCell ref="A3:G3"/>
    <mergeCell ref="A5:G5"/>
    <mergeCell ref="A9:E9"/>
    <mergeCell ref="A10:E10"/>
  </mergeCells>
  <pageMargins left="0.7" right="0.7" top="0.75" bottom="0.75" header="0.3" footer="0.3"/>
  <pageSetup paperSize="9" scale="6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35"/>
  <sheetViews>
    <sheetView topLeftCell="A15" workbookViewId="0">
      <selection activeCell="A22" sqref="A22:G35"/>
    </sheetView>
  </sheetViews>
  <sheetFormatPr defaultRowHeight="15" x14ac:dyDescent="0.25"/>
  <cols>
    <col min="1" max="1" width="11.5703125" customWidth="1"/>
    <col min="2" max="2" width="12.140625" customWidth="1"/>
    <col min="3" max="3" width="33.140625" customWidth="1"/>
    <col min="4" max="4" width="18.42578125" customWidth="1"/>
    <col min="5" max="5" width="22.28515625" bestFit="1" customWidth="1"/>
    <col min="6" max="6" width="29.28515625" bestFit="1" customWidth="1"/>
    <col min="7" max="7" width="22.5703125" bestFit="1" customWidth="1"/>
    <col min="13" max="13" width="9.5703125" bestFit="1" customWidth="1"/>
  </cols>
  <sheetData>
    <row r="2" spans="1:13" ht="60" customHeight="1" x14ac:dyDescent="0.25">
      <c r="A2" s="540" t="s">
        <v>250</v>
      </c>
      <c r="B2" s="540"/>
      <c r="C2" s="540"/>
      <c r="D2" s="540"/>
      <c r="E2" s="540"/>
      <c r="F2" s="540"/>
    </row>
    <row r="3" spans="1:13" ht="18" x14ac:dyDescent="0.25">
      <c r="A3" s="1"/>
      <c r="B3" s="1"/>
      <c r="C3" s="1"/>
      <c r="D3" s="1"/>
    </row>
    <row r="4" spans="1:13" ht="15.75" x14ac:dyDescent="0.25">
      <c r="A4" s="540" t="s">
        <v>17</v>
      </c>
      <c r="B4" s="540"/>
      <c r="C4" s="540"/>
      <c r="D4" s="551"/>
    </row>
    <row r="5" spans="1:13" ht="18" x14ac:dyDescent="0.25">
      <c r="A5" s="1"/>
      <c r="B5" s="1"/>
      <c r="C5" s="1"/>
      <c r="D5" s="2"/>
      <c r="E5" s="487"/>
    </row>
    <row r="6" spans="1:13" ht="15.75" x14ac:dyDescent="0.25">
      <c r="A6" s="540" t="s">
        <v>4</v>
      </c>
      <c r="B6" s="552"/>
      <c r="C6" s="552"/>
      <c r="D6" s="552"/>
    </row>
    <row r="7" spans="1:13" ht="18" x14ac:dyDescent="0.25">
      <c r="A7" s="1"/>
      <c r="B7" s="1"/>
      <c r="C7" s="1"/>
      <c r="D7" s="2"/>
    </row>
    <row r="8" spans="1:13" ht="15.75" x14ac:dyDescent="0.25">
      <c r="A8" s="540" t="s">
        <v>188</v>
      </c>
      <c r="B8" s="562"/>
      <c r="C8" s="562"/>
      <c r="D8" s="562"/>
    </row>
    <row r="9" spans="1:13" ht="18.75" thickBot="1" x14ac:dyDescent="0.3">
      <c r="A9" s="1"/>
      <c r="B9" s="1"/>
      <c r="C9" s="1"/>
      <c r="D9" s="2"/>
    </row>
    <row r="10" spans="1:13" ht="38.25" customHeight="1" x14ac:dyDescent="0.25">
      <c r="A10" s="153" t="s">
        <v>5</v>
      </c>
      <c r="B10" s="154" t="s">
        <v>6</v>
      </c>
      <c r="C10" s="154" t="s">
        <v>3</v>
      </c>
      <c r="D10" s="154" t="s">
        <v>225</v>
      </c>
      <c r="E10" s="144" t="s">
        <v>247</v>
      </c>
      <c r="F10" s="268" t="s">
        <v>237</v>
      </c>
      <c r="G10" s="170" t="s">
        <v>240</v>
      </c>
    </row>
    <row r="11" spans="1:13" x14ac:dyDescent="0.25">
      <c r="A11" s="137"/>
      <c r="B11" s="3"/>
      <c r="C11" s="3"/>
      <c r="D11" s="397" t="s">
        <v>153</v>
      </c>
      <c r="E11" s="3" t="s">
        <v>153</v>
      </c>
      <c r="F11" s="269" t="s">
        <v>153</v>
      </c>
      <c r="G11" s="469" t="s">
        <v>201</v>
      </c>
    </row>
    <row r="12" spans="1:13" ht="20.25" x14ac:dyDescent="0.25">
      <c r="A12" s="563" t="s">
        <v>0</v>
      </c>
      <c r="B12" s="564"/>
      <c r="C12" s="564"/>
      <c r="D12" s="159">
        <f>D13+D19</f>
        <v>797150.05</v>
      </c>
      <c r="E12" s="159">
        <f>E13+E19</f>
        <v>936527.92999999993</v>
      </c>
      <c r="F12" s="159">
        <f>E12-D12</f>
        <v>139377.87999999989</v>
      </c>
      <c r="G12" s="470">
        <f>F12/E12*100</f>
        <v>14.882405055447723</v>
      </c>
    </row>
    <row r="13" spans="1:13" ht="18" x14ac:dyDescent="0.25">
      <c r="A13" s="156">
        <v>6</v>
      </c>
      <c r="B13" s="565" t="s">
        <v>8</v>
      </c>
      <c r="C13" s="565"/>
      <c r="D13" s="128">
        <f>D14+D15+D16+D17+D18</f>
        <v>797150.05</v>
      </c>
      <c r="E13" s="128">
        <f>E14+E15+E16+E17+E18</f>
        <v>936527.92999999993</v>
      </c>
      <c r="F13" s="128">
        <f>E13-D13</f>
        <v>139377.87999999989</v>
      </c>
      <c r="G13" s="471">
        <f t="shared" ref="G13:G18" si="0">F13/E13*100</f>
        <v>14.882405055447723</v>
      </c>
    </row>
    <row r="14" spans="1:13" ht="45" x14ac:dyDescent="0.25">
      <c r="A14" s="134"/>
      <c r="B14" s="77">
        <v>63</v>
      </c>
      <c r="C14" s="77" t="s">
        <v>22</v>
      </c>
      <c r="D14" s="161">
        <v>702475.55</v>
      </c>
      <c r="E14" s="161">
        <v>845264.19</v>
      </c>
      <c r="F14" s="161">
        <f>E14-D14</f>
        <v>142788.6399999999</v>
      </c>
      <c r="G14" s="472">
        <f t="shared" si="0"/>
        <v>16.892782361926383</v>
      </c>
    </row>
    <row r="15" spans="1:13" x14ac:dyDescent="0.25">
      <c r="A15" s="135"/>
      <c r="B15" s="72">
        <v>64</v>
      </c>
      <c r="C15" s="72" t="s">
        <v>145</v>
      </c>
      <c r="D15" s="161">
        <v>0</v>
      </c>
      <c r="E15" s="162">
        <v>0</v>
      </c>
      <c r="F15" s="161">
        <f t="shared" ref="F15:F19" si="1">E15-D15</f>
        <v>0</v>
      </c>
      <c r="G15" s="472"/>
    </row>
    <row r="16" spans="1:13" ht="28.5" x14ac:dyDescent="0.25">
      <c r="A16" s="136"/>
      <c r="B16" s="72">
        <v>65</v>
      </c>
      <c r="C16" s="172" t="s">
        <v>146</v>
      </c>
      <c r="D16" s="162">
        <v>43784.5</v>
      </c>
      <c r="E16" s="162">
        <v>19355.32</v>
      </c>
      <c r="F16" s="161">
        <f t="shared" si="1"/>
        <v>-24429.18</v>
      </c>
      <c r="G16" s="472">
        <f t="shared" si="0"/>
        <v>-126.21429147128542</v>
      </c>
      <c r="M16" s="404"/>
    </row>
    <row r="17" spans="1:13" ht="28.5" x14ac:dyDescent="0.25">
      <c r="A17" s="135"/>
      <c r="B17" s="72">
        <v>66</v>
      </c>
      <c r="C17" s="172" t="s">
        <v>149</v>
      </c>
      <c r="D17" s="162">
        <v>7000</v>
      </c>
      <c r="E17" s="162">
        <v>8000</v>
      </c>
      <c r="F17" s="161">
        <f t="shared" si="1"/>
        <v>1000</v>
      </c>
      <c r="G17" s="472">
        <f t="shared" si="0"/>
        <v>12.5</v>
      </c>
      <c r="M17" s="404"/>
    </row>
    <row r="18" spans="1:13" ht="45" x14ac:dyDescent="0.25">
      <c r="A18" s="135"/>
      <c r="B18" s="72">
        <v>67</v>
      </c>
      <c r="C18" s="77" t="s">
        <v>23</v>
      </c>
      <c r="D18" s="161">
        <v>43890</v>
      </c>
      <c r="E18" s="162">
        <v>63908.42</v>
      </c>
      <c r="F18" s="161">
        <f t="shared" si="1"/>
        <v>20018.419999999998</v>
      </c>
      <c r="G18" s="472">
        <f t="shared" si="0"/>
        <v>31.323603368695391</v>
      </c>
      <c r="M18" s="404"/>
    </row>
    <row r="19" spans="1:13" ht="30.75" customHeight="1" thickBot="1" x14ac:dyDescent="0.3">
      <c r="A19" s="160">
        <v>7</v>
      </c>
      <c r="B19" s="566" t="s">
        <v>10</v>
      </c>
      <c r="C19" s="566"/>
      <c r="D19" s="171">
        <v>0</v>
      </c>
      <c r="E19" s="473">
        <v>0</v>
      </c>
      <c r="F19" s="474">
        <f t="shared" si="1"/>
        <v>0</v>
      </c>
      <c r="G19" s="475"/>
      <c r="M19" s="404"/>
    </row>
    <row r="20" spans="1:13" ht="30.75" customHeight="1" x14ac:dyDescent="0.25">
      <c r="A20" s="163"/>
      <c r="B20" s="164"/>
      <c r="C20" s="164"/>
      <c r="D20" s="165"/>
      <c r="M20" s="404"/>
    </row>
    <row r="21" spans="1:13" x14ac:dyDescent="0.25">
      <c r="M21" s="404"/>
    </row>
    <row r="22" spans="1:13" ht="15.75" x14ac:dyDescent="0.25">
      <c r="A22" s="540" t="s">
        <v>189</v>
      </c>
      <c r="B22" s="562"/>
      <c r="C22" s="562"/>
      <c r="D22" s="562"/>
    </row>
    <row r="23" spans="1:13" ht="18.75" thickBot="1" x14ac:dyDescent="0.3">
      <c r="A23" s="1"/>
      <c r="B23" s="1"/>
      <c r="C23" s="1"/>
      <c r="D23" s="2"/>
    </row>
    <row r="24" spans="1:13" ht="38.25" customHeight="1" x14ac:dyDescent="0.25">
      <c r="A24" s="132" t="s">
        <v>5</v>
      </c>
      <c r="B24" s="133" t="s">
        <v>6</v>
      </c>
      <c r="C24" s="133" t="s">
        <v>12</v>
      </c>
      <c r="D24" s="154" t="s">
        <v>225</v>
      </c>
      <c r="E24" s="144" t="s">
        <v>247</v>
      </c>
      <c r="F24" s="268" t="s">
        <v>237</v>
      </c>
      <c r="G24" s="170" t="s">
        <v>237</v>
      </c>
    </row>
    <row r="25" spans="1:13" x14ac:dyDescent="0.25">
      <c r="A25" s="137"/>
      <c r="B25" s="3"/>
      <c r="C25" s="3"/>
      <c r="D25" s="3" t="s">
        <v>153</v>
      </c>
      <c r="E25" s="138" t="s">
        <v>153</v>
      </c>
      <c r="F25" s="138" t="s">
        <v>153</v>
      </c>
      <c r="G25" s="138" t="s">
        <v>201</v>
      </c>
    </row>
    <row r="26" spans="1:13" ht="20.25" x14ac:dyDescent="0.3">
      <c r="A26" s="563" t="s">
        <v>1</v>
      </c>
      <c r="B26" s="564"/>
      <c r="C26" s="564"/>
      <c r="D26" s="155">
        <f>D27+D33</f>
        <v>797150.05</v>
      </c>
      <c r="E26" s="155">
        <f>E27+E33</f>
        <v>936527.92999999993</v>
      </c>
      <c r="F26" s="173">
        <f>E26-D26</f>
        <v>139377.87999999989</v>
      </c>
      <c r="G26" s="476">
        <f>F26/E26*100</f>
        <v>14.882405055447723</v>
      </c>
    </row>
    <row r="27" spans="1:13" ht="18" x14ac:dyDescent="0.25">
      <c r="A27" s="156">
        <v>3</v>
      </c>
      <c r="B27" s="565" t="s">
        <v>13</v>
      </c>
      <c r="C27" s="565"/>
      <c r="D27" s="129">
        <f>D28+D29+D30+D31+D32</f>
        <v>793290.05</v>
      </c>
      <c r="E27" s="129">
        <f>E28+E29+E30+E31+E32</f>
        <v>923927.52999999991</v>
      </c>
      <c r="F27" s="174">
        <f>E27-D27</f>
        <v>130637.47999999986</v>
      </c>
      <c r="G27" s="477">
        <f t="shared" ref="G27:G34" si="2">F27/E27*100</f>
        <v>14.139364372008686</v>
      </c>
    </row>
    <row r="28" spans="1:13" x14ac:dyDescent="0.25">
      <c r="A28" s="134"/>
      <c r="B28" s="131">
        <v>31</v>
      </c>
      <c r="C28" s="77" t="s">
        <v>14</v>
      </c>
      <c r="D28" s="398">
        <v>682824.05</v>
      </c>
      <c r="E28" s="398">
        <v>802158.09</v>
      </c>
      <c r="F28" s="398">
        <f>E28-D28</f>
        <v>119334.03999999992</v>
      </c>
      <c r="G28" s="478">
        <f t="shared" si="2"/>
        <v>14.876623634126776</v>
      </c>
    </row>
    <row r="29" spans="1:13" x14ac:dyDescent="0.25">
      <c r="A29" s="135"/>
      <c r="B29" s="75">
        <v>32</v>
      </c>
      <c r="C29" s="72" t="s">
        <v>20</v>
      </c>
      <c r="D29" s="158">
        <v>97326</v>
      </c>
      <c r="E29" s="413">
        <v>105977.66</v>
      </c>
      <c r="F29" s="398">
        <f t="shared" ref="F29:F35" si="3">E29-D29</f>
        <v>8651.6600000000035</v>
      </c>
      <c r="G29" s="478">
        <f t="shared" si="2"/>
        <v>8.163663926906862</v>
      </c>
    </row>
    <row r="30" spans="1:13" x14ac:dyDescent="0.25">
      <c r="A30" s="135"/>
      <c r="B30" s="75">
        <v>34</v>
      </c>
      <c r="C30" s="73" t="s">
        <v>84</v>
      </c>
      <c r="D30" s="158">
        <v>780</v>
      </c>
      <c r="E30" s="158">
        <v>780</v>
      </c>
      <c r="F30" s="398">
        <f t="shared" si="3"/>
        <v>0</v>
      </c>
      <c r="G30" s="478">
        <f t="shared" si="2"/>
        <v>0</v>
      </c>
    </row>
    <row r="31" spans="1:13" ht="60" x14ac:dyDescent="0.25">
      <c r="A31" s="139"/>
      <c r="B31" s="75">
        <v>37</v>
      </c>
      <c r="C31" s="130" t="s">
        <v>154</v>
      </c>
      <c r="D31" s="158">
        <v>12100</v>
      </c>
      <c r="E31" s="413">
        <v>14662.71</v>
      </c>
      <c r="F31" s="398">
        <f t="shared" si="3"/>
        <v>2562.7099999999991</v>
      </c>
      <c r="G31" s="478">
        <f t="shared" si="2"/>
        <v>17.477737744250547</v>
      </c>
    </row>
    <row r="32" spans="1:13" x14ac:dyDescent="0.25">
      <c r="A32" s="136"/>
      <c r="B32" s="75">
        <v>38</v>
      </c>
      <c r="C32" s="72" t="s">
        <v>190</v>
      </c>
      <c r="D32" s="158">
        <v>260</v>
      </c>
      <c r="E32" s="413">
        <v>349.07</v>
      </c>
      <c r="F32" s="398">
        <f t="shared" si="3"/>
        <v>89.07</v>
      </c>
      <c r="G32" s="478">
        <f t="shared" si="2"/>
        <v>25.516372074369038</v>
      </c>
    </row>
    <row r="33" spans="1:7" ht="42" customHeight="1" x14ac:dyDescent="0.25">
      <c r="A33" s="157">
        <v>4</v>
      </c>
      <c r="B33" s="565" t="s">
        <v>15</v>
      </c>
      <c r="C33" s="565"/>
      <c r="D33" s="129">
        <f t="shared" ref="D33:E33" si="4">D34+D35</f>
        <v>3860</v>
      </c>
      <c r="E33" s="129">
        <f t="shared" si="4"/>
        <v>12600.4</v>
      </c>
      <c r="F33" s="129">
        <f t="shared" si="3"/>
        <v>8740.4</v>
      </c>
      <c r="G33" s="477">
        <f t="shared" si="2"/>
        <v>69.366051871369166</v>
      </c>
    </row>
    <row r="34" spans="1:7" ht="45" x14ac:dyDescent="0.25">
      <c r="A34" s="134"/>
      <c r="B34" s="131">
        <v>42</v>
      </c>
      <c r="C34" s="399" t="s">
        <v>24</v>
      </c>
      <c r="D34" s="158">
        <v>860</v>
      </c>
      <c r="E34" s="398">
        <v>12600.4</v>
      </c>
      <c r="F34" s="398">
        <f t="shared" si="3"/>
        <v>11740.4</v>
      </c>
      <c r="G34" s="478">
        <f t="shared" si="2"/>
        <v>93.174819846988981</v>
      </c>
    </row>
    <row r="35" spans="1:7" ht="30.75" thickBot="1" x14ac:dyDescent="0.3">
      <c r="A35" s="231"/>
      <c r="B35" s="400">
        <v>45</v>
      </c>
      <c r="C35" s="140" t="s">
        <v>231</v>
      </c>
      <c r="D35" s="233">
        <v>3000</v>
      </c>
      <c r="E35" s="479">
        <v>0</v>
      </c>
      <c r="F35" s="479">
        <f t="shared" si="3"/>
        <v>-3000</v>
      </c>
      <c r="G35" s="480"/>
    </row>
  </sheetData>
  <mergeCells count="11">
    <mergeCell ref="B33:C33"/>
    <mergeCell ref="B27:C27"/>
    <mergeCell ref="B13:C13"/>
    <mergeCell ref="B19:C19"/>
    <mergeCell ref="A26:C26"/>
    <mergeCell ref="A22:D22"/>
    <mergeCell ref="A4:D4"/>
    <mergeCell ref="A6:D6"/>
    <mergeCell ref="A8:D8"/>
    <mergeCell ref="A12:C12"/>
    <mergeCell ref="A2:F2"/>
  </mergeCells>
  <pageMargins left="0.7" right="0.7" top="0.75" bottom="0.75" header="0.3" footer="0.3"/>
  <pageSetup paperSize="9" scale="6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0"/>
  <sheetViews>
    <sheetView topLeftCell="A10" workbookViewId="0">
      <selection activeCell="A23" sqref="A23:F33"/>
    </sheetView>
  </sheetViews>
  <sheetFormatPr defaultRowHeight="15" x14ac:dyDescent="0.25"/>
  <cols>
    <col min="1" max="1" width="5.42578125" bestFit="1" customWidth="1"/>
    <col min="2" max="2" width="30.42578125" customWidth="1"/>
    <col min="3" max="5" width="15.42578125" bestFit="1" customWidth="1"/>
    <col min="6" max="6" width="16.85546875" bestFit="1" customWidth="1"/>
    <col min="8" max="8" width="11.28515625" bestFit="1" customWidth="1"/>
    <col min="10" max="10" width="9.5703125" bestFit="1" customWidth="1"/>
  </cols>
  <sheetData>
    <row r="1" spans="1:8" ht="72.75" customHeight="1" x14ac:dyDescent="0.25">
      <c r="A1" s="540" t="s">
        <v>251</v>
      </c>
      <c r="B1" s="540"/>
      <c r="C1" s="540"/>
      <c r="D1" s="540"/>
      <c r="E1" s="540"/>
      <c r="F1" s="540"/>
    </row>
    <row r="2" spans="1:8" ht="18" customHeight="1" x14ac:dyDescent="0.25">
      <c r="A2" s="1"/>
      <c r="B2" s="1"/>
      <c r="C2" s="1"/>
    </row>
    <row r="3" spans="1:8" ht="15.75" customHeight="1" x14ac:dyDescent="0.25">
      <c r="A3" s="540" t="s">
        <v>17</v>
      </c>
      <c r="B3" s="540"/>
      <c r="C3" s="540"/>
    </row>
    <row r="4" spans="1:8" ht="18" x14ac:dyDescent="0.25">
      <c r="B4" s="1"/>
      <c r="C4" s="2"/>
    </row>
    <row r="5" spans="1:8" ht="18" customHeight="1" x14ac:dyDescent="0.25">
      <c r="A5" s="540" t="s">
        <v>4</v>
      </c>
      <c r="B5" s="540"/>
      <c r="C5" s="540"/>
    </row>
    <row r="6" spans="1:8" ht="18" x14ac:dyDescent="0.25">
      <c r="A6" s="1"/>
      <c r="B6" s="1"/>
      <c r="C6" s="2"/>
    </row>
    <row r="7" spans="1:8" ht="15.75" customHeight="1" x14ac:dyDescent="0.25">
      <c r="A7" s="540" t="s">
        <v>194</v>
      </c>
      <c r="B7" s="540"/>
      <c r="C7" s="540"/>
    </row>
    <row r="8" spans="1:8" ht="18.75" thickBot="1" x14ac:dyDescent="0.3">
      <c r="A8" s="1"/>
      <c r="B8" s="1"/>
      <c r="C8" s="2"/>
    </row>
    <row r="9" spans="1:8" ht="76.5" x14ac:dyDescent="0.25">
      <c r="A9" s="270" t="s">
        <v>7</v>
      </c>
      <c r="B9" s="144" t="s">
        <v>3</v>
      </c>
      <c r="C9" s="144" t="s">
        <v>232</v>
      </c>
      <c r="D9" s="144" t="s">
        <v>247</v>
      </c>
      <c r="E9" s="170" t="s">
        <v>237</v>
      </c>
      <c r="F9" s="170" t="s">
        <v>237</v>
      </c>
    </row>
    <row r="10" spans="1:8" x14ac:dyDescent="0.25">
      <c r="A10" s="137"/>
      <c r="B10" s="397"/>
      <c r="C10" s="397" t="s">
        <v>153</v>
      </c>
      <c r="D10" s="397" t="s">
        <v>153</v>
      </c>
      <c r="E10" s="402" t="s">
        <v>153</v>
      </c>
      <c r="F10" s="402" t="s">
        <v>201</v>
      </c>
    </row>
    <row r="11" spans="1:8" s="76" customFormat="1" ht="15.75" customHeight="1" x14ac:dyDescent="0.3">
      <c r="A11" s="271"/>
      <c r="B11" s="166" t="s">
        <v>0</v>
      </c>
      <c r="C11" s="167">
        <v>797150.05</v>
      </c>
      <c r="D11" s="167">
        <f>D12+D13+D14+D15+D16+D17+D18</f>
        <v>936527.92999999982</v>
      </c>
      <c r="E11" s="481">
        <f>D11-C11</f>
        <v>139377.87999999977</v>
      </c>
      <c r="F11" s="272">
        <f>E11/D11*100</f>
        <v>14.882405055447713</v>
      </c>
    </row>
    <row r="12" spans="1:8" s="102" customFormat="1" ht="15.75" customHeight="1" x14ac:dyDescent="0.25">
      <c r="A12" s="273" t="s">
        <v>163</v>
      </c>
      <c r="B12" s="168" t="s">
        <v>120</v>
      </c>
      <c r="C12" s="142">
        <v>31279.99</v>
      </c>
      <c r="D12" s="143">
        <v>53621.34</v>
      </c>
      <c r="E12" s="143">
        <f t="shared" ref="E12:E18" si="0">D12-C12</f>
        <v>22341.349999999995</v>
      </c>
      <c r="F12" s="467">
        <f t="shared" ref="F12:F18" si="1">E12/D12*100</f>
        <v>41.665034853660863</v>
      </c>
    </row>
    <row r="13" spans="1:8" s="102" customFormat="1" ht="15.75" x14ac:dyDescent="0.25">
      <c r="A13" s="273" t="s">
        <v>143</v>
      </c>
      <c r="B13" s="169" t="s">
        <v>144</v>
      </c>
      <c r="C13" s="142">
        <v>735274.05</v>
      </c>
      <c r="D13" s="143">
        <v>845264.19</v>
      </c>
      <c r="E13" s="143">
        <f t="shared" si="0"/>
        <v>109990.1399999999</v>
      </c>
      <c r="F13" s="467">
        <f t="shared" si="1"/>
        <v>13.012516240632399</v>
      </c>
      <c r="H13" s="141"/>
    </row>
    <row r="14" spans="1:8" x14ac:dyDescent="0.25">
      <c r="A14" s="273" t="s">
        <v>148</v>
      </c>
      <c r="B14" s="169" t="s">
        <v>128</v>
      </c>
      <c r="C14" s="143">
        <v>4000</v>
      </c>
      <c r="D14" s="143">
        <v>6000</v>
      </c>
      <c r="E14" s="143">
        <f t="shared" si="0"/>
        <v>2000</v>
      </c>
      <c r="F14" s="467">
        <f t="shared" si="1"/>
        <v>33.333333333333329</v>
      </c>
    </row>
    <row r="15" spans="1:8" s="102" customFormat="1" ht="15.75" x14ac:dyDescent="0.25">
      <c r="A15" s="273" t="s">
        <v>147</v>
      </c>
      <c r="B15" s="169" t="s">
        <v>135</v>
      </c>
      <c r="C15" s="142">
        <v>11986</v>
      </c>
      <c r="D15" s="143">
        <v>19355.32</v>
      </c>
      <c r="E15" s="143">
        <f t="shared" si="0"/>
        <v>7369.32</v>
      </c>
      <c r="F15" s="467">
        <f t="shared" si="1"/>
        <v>38.073873229685688</v>
      </c>
      <c r="H15" s="141"/>
    </row>
    <row r="16" spans="1:8" x14ac:dyDescent="0.25">
      <c r="A16" s="273" t="s">
        <v>150</v>
      </c>
      <c r="B16" s="169" t="s">
        <v>151</v>
      </c>
      <c r="C16" s="142">
        <v>3000</v>
      </c>
      <c r="D16" s="143">
        <v>2000</v>
      </c>
      <c r="E16" s="143">
        <f t="shared" si="0"/>
        <v>-1000</v>
      </c>
      <c r="F16" s="467">
        <f t="shared" si="1"/>
        <v>-50</v>
      </c>
    </row>
    <row r="17" spans="1:11" x14ac:dyDescent="0.25">
      <c r="A17" s="273" t="s">
        <v>152</v>
      </c>
      <c r="B17" s="168" t="s">
        <v>121</v>
      </c>
      <c r="C17" s="143">
        <v>1000</v>
      </c>
      <c r="D17" s="143">
        <v>1262.71</v>
      </c>
      <c r="E17" s="143">
        <f t="shared" si="0"/>
        <v>262.71000000000004</v>
      </c>
      <c r="F17" s="467">
        <f t="shared" si="1"/>
        <v>20.805252195674385</v>
      </c>
      <c r="H17" s="49"/>
    </row>
    <row r="18" spans="1:11" x14ac:dyDescent="0.25">
      <c r="A18" s="273" t="s">
        <v>191</v>
      </c>
      <c r="B18" s="168" t="s">
        <v>192</v>
      </c>
      <c r="C18" s="143">
        <v>10612.12</v>
      </c>
      <c r="D18" s="143">
        <v>9024.3700000000008</v>
      </c>
      <c r="E18" s="143">
        <f t="shared" si="0"/>
        <v>-1587.75</v>
      </c>
      <c r="F18" s="467">
        <f t="shared" si="1"/>
        <v>-17.59402595416633</v>
      </c>
    </row>
    <row r="19" spans="1:11" ht="18" thickBot="1" x14ac:dyDescent="0.35">
      <c r="A19" s="274"/>
      <c r="B19" s="275"/>
      <c r="C19" s="276"/>
      <c r="D19" s="232"/>
      <c r="E19" s="482"/>
      <c r="F19" s="468"/>
      <c r="J19" s="404"/>
    </row>
    <row r="20" spans="1:11" x14ac:dyDescent="0.25">
      <c r="D20" s="79"/>
      <c r="E20" s="49"/>
      <c r="F20" s="113"/>
      <c r="G20" s="79"/>
      <c r="H20" s="49"/>
      <c r="J20" s="404"/>
      <c r="K20" s="401"/>
    </row>
    <row r="21" spans="1:11" ht="15.75" customHeight="1" x14ac:dyDescent="0.25">
      <c r="A21" s="540" t="s">
        <v>195</v>
      </c>
      <c r="B21" s="540"/>
      <c r="C21" s="540"/>
      <c r="D21" s="79"/>
      <c r="E21" s="49"/>
      <c r="F21" s="113"/>
      <c r="G21" s="79"/>
      <c r="J21" s="404"/>
    </row>
    <row r="22" spans="1:11" ht="18.75" thickBot="1" x14ac:dyDescent="0.3">
      <c r="A22" s="1"/>
      <c r="B22" s="1"/>
      <c r="C22" s="2"/>
      <c r="D22" s="79"/>
      <c r="E22" s="49"/>
      <c r="F22" s="113"/>
      <c r="G22" s="79"/>
      <c r="J22" s="404"/>
    </row>
    <row r="23" spans="1:11" ht="76.5" x14ac:dyDescent="0.25">
      <c r="A23" s="270" t="s">
        <v>7</v>
      </c>
      <c r="B23" s="144" t="s">
        <v>12</v>
      </c>
      <c r="C23" s="144" t="s">
        <v>232</v>
      </c>
      <c r="D23" s="144" t="s">
        <v>247</v>
      </c>
      <c r="E23" s="483" t="s">
        <v>237</v>
      </c>
      <c r="F23" s="170" t="s">
        <v>237</v>
      </c>
      <c r="G23" s="49"/>
      <c r="J23" s="404"/>
    </row>
    <row r="24" spans="1:11" x14ac:dyDescent="0.25">
      <c r="A24" s="137"/>
      <c r="B24" s="3"/>
      <c r="C24" s="3" t="s">
        <v>153</v>
      </c>
      <c r="D24" s="3" t="s">
        <v>153</v>
      </c>
      <c r="E24" s="484" t="s">
        <v>201</v>
      </c>
      <c r="F24" s="402" t="s">
        <v>201</v>
      </c>
      <c r="J24" s="404"/>
    </row>
    <row r="25" spans="1:11" s="104" customFormat="1" ht="15.75" customHeight="1" x14ac:dyDescent="0.3">
      <c r="A25" s="271"/>
      <c r="B25" s="166" t="s">
        <v>1</v>
      </c>
      <c r="C25" s="167">
        <v>797150.05</v>
      </c>
      <c r="D25" s="167">
        <f>D26+D27+D28+D29+D30+D31+D32</f>
        <v>936527.92999999982</v>
      </c>
      <c r="E25" s="412">
        <f>D25-C25</f>
        <v>139377.87999999977</v>
      </c>
      <c r="F25" s="272">
        <f>E25/D25*100</f>
        <v>14.882405055447713</v>
      </c>
      <c r="J25" s="405"/>
    </row>
    <row r="26" spans="1:11" ht="15.75" customHeight="1" x14ac:dyDescent="0.25">
      <c r="A26" s="273" t="s">
        <v>163</v>
      </c>
      <c r="B26" s="168" t="s">
        <v>120</v>
      </c>
      <c r="C26" s="142">
        <v>31279.99</v>
      </c>
      <c r="D26" s="143">
        <v>53621.34</v>
      </c>
      <c r="E26" s="143">
        <f>D26-C26</f>
        <v>22341.349999999995</v>
      </c>
      <c r="F26" s="467">
        <f t="shared" ref="F26:F32" si="2">E26/D26*100</f>
        <v>41.665034853660863</v>
      </c>
      <c r="J26" s="404"/>
    </row>
    <row r="27" spans="1:11" s="99" customFormat="1" ht="15.75" customHeight="1" x14ac:dyDescent="0.2">
      <c r="A27" s="273" t="s">
        <v>143</v>
      </c>
      <c r="B27" s="169" t="s">
        <v>144</v>
      </c>
      <c r="C27" s="142">
        <v>735274.05</v>
      </c>
      <c r="D27" s="143">
        <v>845264.19</v>
      </c>
      <c r="E27" s="143">
        <f t="shared" ref="E27:E32" si="3">D27-C27</f>
        <v>109990.1399999999</v>
      </c>
      <c r="F27" s="467">
        <f t="shared" si="2"/>
        <v>13.012516240632399</v>
      </c>
      <c r="H27" s="406"/>
    </row>
    <row r="28" spans="1:11" s="98" customFormat="1" ht="12.75" x14ac:dyDescent="0.2">
      <c r="A28" s="273" t="s">
        <v>148</v>
      </c>
      <c r="B28" s="169" t="s">
        <v>128</v>
      </c>
      <c r="C28" s="143">
        <v>4000</v>
      </c>
      <c r="D28" s="143">
        <v>6000</v>
      </c>
      <c r="E28" s="143">
        <f t="shared" si="3"/>
        <v>2000</v>
      </c>
      <c r="F28" s="467">
        <f t="shared" si="2"/>
        <v>33.333333333333329</v>
      </c>
    </row>
    <row r="29" spans="1:11" s="98" customFormat="1" ht="12.75" x14ac:dyDescent="0.2">
      <c r="A29" s="273" t="s">
        <v>147</v>
      </c>
      <c r="B29" s="169" t="s">
        <v>135</v>
      </c>
      <c r="C29" s="142">
        <v>11986</v>
      </c>
      <c r="D29" s="143">
        <v>19355.32</v>
      </c>
      <c r="E29" s="143">
        <f t="shared" si="3"/>
        <v>7369.32</v>
      </c>
      <c r="F29" s="467">
        <f t="shared" si="2"/>
        <v>38.073873229685688</v>
      </c>
    </row>
    <row r="30" spans="1:11" s="98" customFormat="1" ht="12.75" x14ac:dyDescent="0.2">
      <c r="A30" s="273" t="s">
        <v>150</v>
      </c>
      <c r="B30" s="169" t="s">
        <v>151</v>
      </c>
      <c r="C30" s="142">
        <v>3000</v>
      </c>
      <c r="D30" s="143">
        <v>2000</v>
      </c>
      <c r="E30" s="143">
        <f t="shared" si="3"/>
        <v>-1000</v>
      </c>
      <c r="F30" s="467">
        <f t="shared" si="2"/>
        <v>-50</v>
      </c>
    </row>
    <row r="31" spans="1:11" s="101" customFormat="1" x14ac:dyDescent="0.25">
      <c r="A31" s="273" t="s">
        <v>152</v>
      </c>
      <c r="B31" s="168" t="s">
        <v>121</v>
      </c>
      <c r="C31" s="143">
        <v>1000</v>
      </c>
      <c r="D31" s="143">
        <v>1262.71</v>
      </c>
      <c r="E31" s="143">
        <f t="shared" si="3"/>
        <v>262.71000000000004</v>
      </c>
      <c r="F31" s="467">
        <f t="shared" si="2"/>
        <v>20.805252195674385</v>
      </c>
    </row>
    <row r="32" spans="1:11" s="100" customFormat="1" ht="12.75" x14ac:dyDescent="0.2">
      <c r="A32" s="277" t="s">
        <v>191</v>
      </c>
      <c r="B32" s="168" t="s">
        <v>192</v>
      </c>
      <c r="C32" s="143">
        <v>10612.12</v>
      </c>
      <c r="D32" s="143">
        <v>9024.3700000000008</v>
      </c>
      <c r="E32" s="143">
        <f t="shared" si="3"/>
        <v>-1587.75</v>
      </c>
      <c r="F32" s="467">
        <f t="shared" si="2"/>
        <v>-17.59402595416633</v>
      </c>
    </row>
    <row r="33" spans="1:6" s="100" customFormat="1" ht="18" thickBot="1" x14ac:dyDescent="0.35">
      <c r="A33" s="274"/>
      <c r="B33" s="278"/>
      <c r="C33" s="276"/>
      <c r="D33" s="403"/>
      <c r="E33" s="485"/>
      <c r="F33" s="468"/>
    </row>
    <row r="34" spans="1:6" s="100" customFormat="1" ht="12.75" x14ac:dyDescent="0.2">
      <c r="C34" s="79"/>
    </row>
    <row r="35" spans="1:6" s="100" customFormat="1" ht="12.75" x14ac:dyDescent="0.2">
      <c r="A35" s="145"/>
      <c r="B35" s="145"/>
      <c r="C35" s="79"/>
    </row>
    <row r="36" spans="1:6" s="100" customFormat="1" ht="12.75" x14ac:dyDescent="0.2">
      <c r="A36" s="145"/>
      <c r="B36" s="145"/>
      <c r="C36" s="79"/>
    </row>
    <row r="37" spans="1:6" s="74" customFormat="1" x14ac:dyDescent="0.25">
      <c r="A37" s="146"/>
      <c r="B37" s="146"/>
      <c r="C37" s="97"/>
    </row>
    <row r="38" spans="1:6" s="98" customFormat="1" ht="12.75" x14ac:dyDescent="0.2">
      <c r="A38" s="145"/>
      <c r="B38" s="145"/>
      <c r="C38" s="79"/>
    </row>
    <row r="39" spans="1:6" s="78" customFormat="1" x14ac:dyDescent="0.25">
      <c r="A39" s="186"/>
      <c r="B39" s="147"/>
      <c r="C39" s="148"/>
    </row>
    <row r="40" spans="1:6" x14ac:dyDescent="0.25">
      <c r="A40" s="145"/>
      <c r="B40" s="145"/>
      <c r="C40" s="79"/>
    </row>
    <row r="41" spans="1:6" x14ac:dyDescent="0.25">
      <c r="A41" s="145"/>
      <c r="B41" s="145"/>
      <c r="C41" s="79"/>
    </row>
    <row r="42" spans="1:6" x14ac:dyDescent="0.25">
      <c r="A42" s="146"/>
      <c r="B42" s="146"/>
      <c r="C42" s="97"/>
    </row>
    <row r="43" spans="1:6" x14ac:dyDescent="0.25">
      <c r="A43" s="145"/>
      <c r="B43" s="145"/>
      <c r="C43" s="79"/>
    </row>
    <row r="44" spans="1:6" s="103" customFormat="1" ht="15.75" x14ac:dyDescent="0.25">
      <c r="A44" s="187"/>
      <c r="B44" s="149"/>
      <c r="C44" s="150"/>
    </row>
    <row r="45" spans="1:6" s="74" customFormat="1" x14ac:dyDescent="0.25">
      <c r="A45" s="188"/>
      <c r="B45" s="151"/>
      <c r="C45" s="97"/>
    </row>
    <row r="46" spans="1:6" x14ac:dyDescent="0.25">
      <c r="A46" s="145"/>
      <c r="B46" s="145"/>
      <c r="C46" s="152"/>
    </row>
    <row r="47" spans="1:6" x14ac:dyDescent="0.25">
      <c r="A47" s="145"/>
      <c r="B47" s="145"/>
      <c r="C47" s="100"/>
    </row>
    <row r="48" spans="1:6" x14ac:dyDescent="0.25">
      <c r="A48" s="145"/>
      <c r="B48" s="145"/>
      <c r="C48" s="100"/>
    </row>
    <row r="49" spans="1:3" x14ac:dyDescent="0.25">
      <c r="A49" s="98"/>
      <c r="B49" s="98"/>
      <c r="C49" s="100"/>
    </row>
    <row r="50" spans="1:3" x14ac:dyDescent="0.25">
      <c r="A50" s="98"/>
      <c r="B50" s="98"/>
      <c r="C50" s="100"/>
    </row>
  </sheetData>
  <mergeCells count="5">
    <mergeCell ref="A3:C3"/>
    <mergeCell ref="A5:C5"/>
    <mergeCell ref="A7:C7"/>
    <mergeCell ref="A21:C21"/>
    <mergeCell ref="A1:F1"/>
  </mergeCells>
  <phoneticPr fontId="28" type="noConversion"/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7374-3F91-4BCD-B1AD-31E4D5ECEF38}">
  <sheetPr>
    <pageSetUpPr fitToPage="1"/>
  </sheetPr>
  <dimension ref="A1:N59"/>
  <sheetViews>
    <sheetView topLeftCell="A25" workbookViewId="0">
      <selection activeCell="M48" sqref="M48"/>
    </sheetView>
  </sheetViews>
  <sheetFormatPr defaultRowHeight="15" x14ac:dyDescent="0.25"/>
  <cols>
    <col min="1" max="1" width="10.42578125" bestFit="1" customWidth="1"/>
    <col min="2" max="2" width="32.7109375" bestFit="1" customWidth="1"/>
    <col min="3" max="5" width="15.42578125" bestFit="1" customWidth="1"/>
    <col min="6" max="6" width="16.42578125" bestFit="1" customWidth="1"/>
    <col min="11" max="11" width="10.140625" bestFit="1" customWidth="1"/>
    <col min="13" max="13" width="10" bestFit="1" customWidth="1"/>
  </cols>
  <sheetData>
    <row r="1" spans="1:7" ht="72.75" customHeight="1" x14ac:dyDescent="0.25">
      <c r="A1" s="540" t="s">
        <v>252</v>
      </c>
      <c r="B1" s="540"/>
      <c r="C1" s="540"/>
      <c r="D1" s="540"/>
      <c r="E1" s="540"/>
      <c r="F1" s="540"/>
    </row>
    <row r="3" spans="1:7" ht="15.75" x14ac:dyDescent="0.25">
      <c r="A3" s="540" t="s">
        <v>17</v>
      </c>
      <c r="B3" s="540"/>
      <c r="C3" s="540"/>
    </row>
    <row r="4" spans="1:7" ht="18" x14ac:dyDescent="0.25">
      <c r="B4" s="486"/>
      <c r="C4" s="2"/>
    </row>
    <row r="5" spans="1:7" ht="15.75" x14ac:dyDescent="0.25">
      <c r="A5" s="540" t="s">
        <v>4</v>
      </c>
      <c r="B5" s="540"/>
      <c r="C5" s="540"/>
    </row>
    <row r="6" spans="1:7" ht="18" x14ac:dyDescent="0.25">
      <c r="A6" s="486"/>
      <c r="B6" s="486"/>
      <c r="C6" s="2"/>
    </row>
    <row r="7" spans="1:7" ht="28.5" customHeight="1" x14ac:dyDescent="0.25">
      <c r="A7" s="540" t="s">
        <v>245</v>
      </c>
      <c r="B7" s="540"/>
      <c r="C7" s="540"/>
      <c r="D7" s="540"/>
      <c r="E7" s="540"/>
      <c r="F7" s="540"/>
    </row>
    <row r="8" spans="1:7" ht="18.75" thickBot="1" x14ac:dyDescent="0.3">
      <c r="A8" s="486"/>
      <c r="B8" s="486"/>
      <c r="C8" s="2"/>
    </row>
    <row r="9" spans="1:7" ht="76.5" x14ac:dyDescent="0.25">
      <c r="A9" s="270" t="s">
        <v>7</v>
      </c>
      <c r="B9" s="144" t="s">
        <v>3</v>
      </c>
      <c r="C9" s="144" t="s">
        <v>232</v>
      </c>
      <c r="D9" s="144" t="s">
        <v>247</v>
      </c>
      <c r="E9" s="170" t="s">
        <v>237</v>
      </c>
      <c r="F9" s="170" t="s">
        <v>237</v>
      </c>
    </row>
    <row r="10" spans="1:7" x14ac:dyDescent="0.25">
      <c r="A10" s="137"/>
      <c r="B10" s="397"/>
      <c r="C10" s="397" t="s">
        <v>153</v>
      </c>
      <c r="D10" s="397" t="s">
        <v>153</v>
      </c>
      <c r="E10" s="402" t="s">
        <v>153</v>
      </c>
      <c r="F10" s="402" t="s">
        <v>201</v>
      </c>
    </row>
    <row r="11" spans="1:7" ht="18.75" x14ac:dyDescent="0.3">
      <c r="A11" s="271"/>
      <c r="B11" s="166" t="s">
        <v>0</v>
      </c>
      <c r="C11" s="167">
        <v>797150.05</v>
      </c>
      <c r="D11" s="167">
        <f>D12+D14+D16+D18+D20+D22+D24</f>
        <v>936527.92999999982</v>
      </c>
      <c r="E11" s="523">
        <f>D11-C11</f>
        <v>139377.87999999977</v>
      </c>
      <c r="F11" s="524">
        <f>E11/D11*100</f>
        <v>14.882405055447713</v>
      </c>
    </row>
    <row r="12" spans="1:7" ht="15.75" x14ac:dyDescent="0.25">
      <c r="A12" s="488" t="s">
        <v>163</v>
      </c>
      <c r="B12" s="489" t="s">
        <v>120</v>
      </c>
      <c r="C12" s="490">
        <v>31279.88</v>
      </c>
      <c r="D12" s="491">
        <v>53621.34</v>
      </c>
      <c r="E12" s="491">
        <f t="shared" ref="E12:E24" si="0">D12-C12</f>
        <v>22341.459999999995</v>
      </c>
      <c r="F12" s="492">
        <f t="shared" ref="F12:F25" si="1">E12/D12*100</f>
        <v>41.66523999586731</v>
      </c>
    </row>
    <row r="13" spans="1:7" x14ac:dyDescent="0.25">
      <c r="A13" s="273" t="s">
        <v>243</v>
      </c>
      <c r="B13" s="168">
        <v>67</v>
      </c>
      <c r="C13" s="142">
        <v>31279.88</v>
      </c>
      <c r="D13" s="143">
        <v>53621.34</v>
      </c>
      <c r="E13" s="143">
        <v>17531.34</v>
      </c>
      <c r="F13" s="143">
        <f t="shared" si="1"/>
        <v>32.694706995386539</v>
      </c>
    </row>
    <row r="14" spans="1:7" ht="15.75" x14ac:dyDescent="0.25">
      <c r="A14" s="488" t="s">
        <v>143</v>
      </c>
      <c r="B14" s="493" t="s">
        <v>144</v>
      </c>
      <c r="C14" s="490">
        <v>735274.05</v>
      </c>
      <c r="D14" s="491">
        <v>845264.19</v>
      </c>
      <c r="E14" s="491">
        <f t="shared" si="0"/>
        <v>109990.1399999999</v>
      </c>
      <c r="F14" s="492">
        <f t="shared" si="1"/>
        <v>13.012516240632399</v>
      </c>
    </row>
    <row r="15" spans="1:7" x14ac:dyDescent="0.25">
      <c r="A15" s="273" t="s">
        <v>243</v>
      </c>
      <c r="B15" s="169">
        <v>63</v>
      </c>
      <c r="C15" s="521">
        <v>732274.05</v>
      </c>
      <c r="D15" s="494">
        <v>845264.19</v>
      </c>
      <c r="E15" s="494" t="s">
        <v>244</v>
      </c>
      <c r="F15" s="494"/>
      <c r="G15" s="143"/>
    </row>
    <row r="16" spans="1:7" ht="15.75" x14ac:dyDescent="0.25">
      <c r="A16" s="488" t="s">
        <v>148</v>
      </c>
      <c r="B16" s="493" t="s">
        <v>128</v>
      </c>
      <c r="C16" s="491">
        <v>4000</v>
      </c>
      <c r="D16" s="491">
        <v>6000</v>
      </c>
      <c r="E16" s="491">
        <f t="shared" si="0"/>
        <v>2000</v>
      </c>
      <c r="F16" s="492">
        <f t="shared" si="1"/>
        <v>33.333333333333329</v>
      </c>
    </row>
    <row r="17" spans="1:7" ht="15.75" x14ac:dyDescent="0.25">
      <c r="A17" s="273" t="s">
        <v>243</v>
      </c>
      <c r="B17" s="273">
        <v>66</v>
      </c>
      <c r="C17" s="522">
        <v>4000</v>
      </c>
      <c r="D17" s="521">
        <v>6000</v>
      </c>
      <c r="E17" s="494">
        <v>2000</v>
      </c>
      <c r="F17" s="494">
        <f t="shared" si="1"/>
        <v>33.333333333333329</v>
      </c>
      <c r="G17" s="492"/>
    </row>
    <row r="18" spans="1:7" ht="15.75" x14ac:dyDescent="0.25">
      <c r="A18" s="488" t="s">
        <v>147</v>
      </c>
      <c r="B18" s="493" t="s">
        <v>135</v>
      </c>
      <c r="C18" s="490">
        <v>11986</v>
      </c>
      <c r="D18" s="491">
        <v>19355.32</v>
      </c>
      <c r="E18" s="491">
        <f t="shared" si="0"/>
        <v>7369.32</v>
      </c>
      <c r="F18" s="492">
        <f t="shared" si="1"/>
        <v>38.073873229685688</v>
      </c>
    </row>
    <row r="19" spans="1:7" x14ac:dyDescent="0.25">
      <c r="A19" s="273" t="s">
        <v>243</v>
      </c>
      <c r="B19" s="169">
        <v>65</v>
      </c>
      <c r="C19" s="142">
        <v>11986</v>
      </c>
      <c r="D19" s="143">
        <v>19355.32</v>
      </c>
      <c r="E19" s="143">
        <v>5369.32</v>
      </c>
      <c r="F19" s="143">
        <f t="shared" si="1"/>
        <v>27.740796845518439</v>
      </c>
    </row>
    <row r="20" spans="1:7" ht="15.75" x14ac:dyDescent="0.25">
      <c r="A20" s="488" t="s">
        <v>150</v>
      </c>
      <c r="B20" s="493" t="s">
        <v>151</v>
      </c>
      <c r="C20" s="490">
        <v>3000</v>
      </c>
      <c r="D20" s="491">
        <v>2000</v>
      </c>
      <c r="E20" s="491">
        <f t="shared" si="0"/>
        <v>-1000</v>
      </c>
      <c r="F20" s="492">
        <f t="shared" si="1"/>
        <v>-50</v>
      </c>
    </row>
    <row r="21" spans="1:7" x14ac:dyDescent="0.25">
      <c r="A21" s="273" t="s">
        <v>243</v>
      </c>
      <c r="B21" s="169">
        <v>66</v>
      </c>
      <c r="C21" s="142">
        <v>3000</v>
      </c>
      <c r="D21" s="143">
        <v>2000</v>
      </c>
      <c r="E21" s="143">
        <v>-1000</v>
      </c>
      <c r="F21" s="143">
        <f t="shared" si="1"/>
        <v>-50</v>
      </c>
    </row>
    <row r="22" spans="1:7" ht="15.75" x14ac:dyDescent="0.25">
      <c r="A22" s="488" t="s">
        <v>152</v>
      </c>
      <c r="B22" s="489" t="s">
        <v>121</v>
      </c>
      <c r="C22" s="491">
        <v>1000</v>
      </c>
      <c r="D22" s="491">
        <v>1262.71</v>
      </c>
      <c r="E22" s="491">
        <f t="shared" si="0"/>
        <v>262.71000000000004</v>
      </c>
      <c r="F22" s="492">
        <f t="shared" si="1"/>
        <v>20.805252195674385</v>
      </c>
    </row>
    <row r="23" spans="1:7" x14ac:dyDescent="0.25">
      <c r="A23" s="273" t="s">
        <v>243</v>
      </c>
      <c r="B23" s="169">
        <v>67</v>
      </c>
      <c r="C23" s="142">
        <v>100</v>
      </c>
      <c r="D23" s="143">
        <v>1262.71</v>
      </c>
      <c r="E23" s="143">
        <v>262.70999999999998</v>
      </c>
      <c r="F23" s="143">
        <f t="shared" si="1"/>
        <v>20.805252195674381</v>
      </c>
    </row>
    <row r="24" spans="1:7" ht="30" x14ac:dyDescent="0.25">
      <c r="A24" s="488" t="s">
        <v>191</v>
      </c>
      <c r="B24" s="489" t="s">
        <v>192</v>
      </c>
      <c r="C24" s="491">
        <v>10612.12</v>
      </c>
      <c r="D24" s="491">
        <v>9024.3700000000008</v>
      </c>
      <c r="E24" s="491">
        <f t="shared" si="0"/>
        <v>-1587.75</v>
      </c>
      <c r="F24" s="492">
        <f t="shared" si="1"/>
        <v>-17.59402595416633</v>
      </c>
    </row>
    <row r="25" spans="1:7" ht="15.75" thickBot="1" x14ac:dyDescent="0.3">
      <c r="A25" s="274" t="s">
        <v>243</v>
      </c>
      <c r="B25" s="275">
        <v>67</v>
      </c>
      <c r="C25" s="276">
        <v>10612.12</v>
      </c>
      <c r="D25" s="233">
        <v>9024.3700000000008</v>
      </c>
      <c r="E25" s="482">
        <v>2224.2800000000002</v>
      </c>
      <c r="F25" s="143">
        <f t="shared" si="1"/>
        <v>24.647482317325199</v>
      </c>
    </row>
    <row r="26" spans="1:7" x14ac:dyDescent="0.25">
      <c r="D26" s="79"/>
      <c r="E26" s="49"/>
      <c r="F26" s="113"/>
    </row>
    <row r="27" spans="1:7" ht="39" customHeight="1" x14ac:dyDescent="0.25">
      <c r="A27" s="540" t="s">
        <v>246</v>
      </c>
      <c r="B27" s="540"/>
      <c r="C27" s="540"/>
      <c r="D27" s="540"/>
      <c r="E27" s="540"/>
      <c r="F27" s="540"/>
    </row>
    <row r="28" spans="1:7" ht="18.75" thickBot="1" x14ac:dyDescent="0.3">
      <c r="A28" s="486"/>
      <c r="B28" s="486"/>
      <c r="C28" s="2"/>
      <c r="D28" s="79"/>
      <c r="E28" s="49"/>
      <c r="F28" s="113"/>
    </row>
    <row r="29" spans="1:7" ht="76.5" x14ac:dyDescent="0.25">
      <c r="A29" s="270" t="s">
        <v>7</v>
      </c>
      <c r="B29" s="144" t="s">
        <v>12</v>
      </c>
      <c r="C29" s="144" t="s">
        <v>232</v>
      </c>
      <c r="D29" s="144" t="s">
        <v>247</v>
      </c>
      <c r="E29" s="483" t="s">
        <v>237</v>
      </c>
      <c r="F29" s="170" t="s">
        <v>237</v>
      </c>
    </row>
    <row r="30" spans="1:7" x14ac:dyDescent="0.25">
      <c r="A30" s="137"/>
      <c r="B30" s="3"/>
      <c r="C30" s="3" t="s">
        <v>153</v>
      </c>
      <c r="D30" s="3" t="s">
        <v>153</v>
      </c>
      <c r="E30" s="484" t="s">
        <v>201</v>
      </c>
      <c r="F30" s="402" t="s">
        <v>201</v>
      </c>
    </row>
    <row r="31" spans="1:7" ht="18" x14ac:dyDescent="0.25">
      <c r="A31" s="271"/>
      <c r="B31" s="166" t="s">
        <v>1</v>
      </c>
      <c r="C31" s="525">
        <f>C32+C37+C45+C48+C51+C55+C57</f>
        <v>797150.05</v>
      </c>
      <c r="D31" s="525">
        <f>D32+D37+D45+D48+D51+D55+D57</f>
        <v>936527.92999999982</v>
      </c>
      <c r="E31" s="526">
        <f>D31-C31</f>
        <v>139377.87999999977</v>
      </c>
      <c r="F31" s="526">
        <f>E31/D31*100</f>
        <v>14.882405055447713</v>
      </c>
    </row>
    <row r="32" spans="1:7" x14ac:dyDescent="0.25">
      <c r="A32" s="488" t="s">
        <v>163</v>
      </c>
      <c r="B32" s="489" t="s">
        <v>120</v>
      </c>
      <c r="C32" s="527">
        <v>31279.88</v>
      </c>
      <c r="D32" s="530">
        <v>53621.34</v>
      </c>
      <c r="E32" s="530">
        <f t="shared" ref="E32:E50" si="2">D32-C32</f>
        <v>22341.459999999995</v>
      </c>
      <c r="F32" s="530">
        <f t="shared" ref="F32:F59" si="3">E32/D32*100</f>
        <v>41.66523999586731</v>
      </c>
    </row>
    <row r="33" spans="1:14" x14ac:dyDescent="0.25">
      <c r="A33" s="273" t="s">
        <v>243</v>
      </c>
      <c r="B33" s="168">
        <v>31</v>
      </c>
      <c r="C33" s="528">
        <v>3571.88</v>
      </c>
      <c r="D33" s="529">
        <v>2962.54</v>
      </c>
      <c r="E33" s="529">
        <f t="shared" si="2"/>
        <v>-609.34000000000015</v>
      </c>
      <c r="F33" s="529">
        <f t="shared" si="3"/>
        <v>-20.568161104997742</v>
      </c>
    </row>
    <row r="34" spans="1:14" x14ac:dyDescent="0.25">
      <c r="A34" s="273"/>
      <c r="B34" s="168">
        <v>32</v>
      </c>
      <c r="C34" s="142">
        <v>26928</v>
      </c>
      <c r="D34" s="143">
        <v>38340.9</v>
      </c>
      <c r="E34" s="529">
        <f t="shared" si="2"/>
        <v>11412.900000000001</v>
      </c>
      <c r="F34" s="529">
        <f t="shared" si="3"/>
        <v>29.766906880120185</v>
      </c>
    </row>
    <row r="35" spans="1:14" x14ac:dyDescent="0.25">
      <c r="A35" s="273"/>
      <c r="B35" s="168">
        <v>34</v>
      </c>
      <c r="C35" s="142">
        <v>780</v>
      </c>
      <c r="D35" s="143">
        <v>780</v>
      </c>
      <c r="E35" s="529">
        <f t="shared" si="2"/>
        <v>0</v>
      </c>
      <c r="F35" s="529">
        <f t="shared" si="3"/>
        <v>0</v>
      </c>
      <c r="H35" s="668"/>
      <c r="I35" s="447"/>
      <c r="J35" s="447"/>
      <c r="K35" s="669"/>
      <c r="L35" s="447"/>
      <c r="M35" s="669"/>
      <c r="N35" s="447"/>
    </row>
    <row r="36" spans="1:14" x14ac:dyDescent="0.25">
      <c r="A36" s="273"/>
      <c r="B36" s="168">
        <v>42</v>
      </c>
      <c r="C36" s="142"/>
      <c r="D36" s="143">
        <v>11537.9</v>
      </c>
      <c r="E36" s="529">
        <f t="shared" si="2"/>
        <v>11537.9</v>
      </c>
      <c r="F36" s="529">
        <f t="shared" si="3"/>
        <v>100</v>
      </c>
      <c r="H36" s="668"/>
      <c r="I36" s="447"/>
      <c r="J36" s="447"/>
      <c r="K36" s="669"/>
      <c r="L36" s="447"/>
      <c r="M36" s="669"/>
      <c r="N36" s="447"/>
    </row>
    <row r="37" spans="1:14" x14ac:dyDescent="0.25">
      <c r="A37" s="489" t="s">
        <v>143</v>
      </c>
      <c r="B37" s="489" t="s">
        <v>144</v>
      </c>
      <c r="C37" s="530">
        <v>735274.05</v>
      </c>
      <c r="D37" s="530">
        <v>845264.19</v>
      </c>
      <c r="E37" s="530">
        <f t="shared" si="2"/>
        <v>109990.1399999999</v>
      </c>
      <c r="F37" s="530">
        <f t="shared" si="3"/>
        <v>13.012516240632399</v>
      </c>
      <c r="H37" s="447"/>
      <c r="I37" s="447"/>
      <c r="J37" s="447"/>
      <c r="K37" s="669"/>
      <c r="L37" s="447"/>
      <c r="M37" s="669"/>
      <c r="N37" s="447"/>
    </row>
    <row r="38" spans="1:14" x14ac:dyDescent="0.25">
      <c r="A38" s="168" t="s">
        <v>243</v>
      </c>
      <c r="B38" s="168">
        <v>31</v>
      </c>
      <c r="C38" s="529">
        <v>673038.05</v>
      </c>
      <c r="D38" s="529">
        <v>778109.68</v>
      </c>
      <c r="E38" s="529">
        <f t="shared" si="2"/>
        <v>105071.63</v>
      </c>
      <c r="F38" s="529">
        <f t="shared" si="3"/>
        <v>13.503447226103138</v>
      </c>
      <c r="H38" s="447"/>
      <c r="I38" s="447"/>
      <c r="J38" s="447"/>
      <c r="K38" s="669"/>
      <c r="L38" s="447"/>
      <c r="M38" s="669"/>
      <c r="N38" s="447"/>
    </row>
    <row r="39" spans="1:14" x14ac:dyDescent="0.25">
      <c r="A39" s="168"/>
      <c r="B39" s="168">
        <v>32</v>
      </c>
      <c r="C39" s="529">
        <v>47016</v>
      </c>
      <c r="D39" s="529">
        <v>52645.440000000002</v>
      </c>
      <c r="E39" s="529">
        <f t="shared" si="2"/>
        <v>5629.4400000000023</v>
      </c>
      <c r="F39" s="529">
        <f t="shared" si="3"/>
        <v>10.693119859953686</v>
      </c>
      <c r="H39" s="447"/>
      <c r="I39" s="447"/>
      <c r="J39" s="447"/>
      <c r="K39" s="669"/>
      <c r="L39" s="447"/>
      <c r="M39" s="669"/>
      <c r="N39" s="447"/>
    </row>
    <row r="40" spans="1:14" x14ac:dyDescent="0.25">
      <c r="A40" s="168"/>
      <c r="B40" s="168">
        <v>34</v>
      </c>
      <c r="C40" s="529">
        <v>0</v>
      </c>
      <c r="D40" s="529">
        <v>0</v>
      </c>
      <c r="E40" s="529">
        <f t="shared" si="2"/>
        <v>0</v>
      </c>
      <c r="F40" s="529"/>
      <c r="H40" s="447"/>
      <c r="I40" s="447"/>
      <c r="J40" s="447"/>
      <c r="K40" s="669"/>
      <c r="L40" s="447"/>
      <c r="M40" s="669"/>
      <c r="N40" s="447"/>
    </row>
    <row r="41" spans="1:14" x14ac:dyDescent="0.25">
      <c r="A41" s="168"/>
      <c r="B41" s="168">
        <v>37</v>
      </c>
      <c r="C41" s="529">
        <v>11100</v>
      </c>
      <c r="D41" s="529">
        <v>13400</v>
      </c>
      <c r="E41" s="529">
        <f t="shared" si="2"/>
        <v>2300</v>
      </c>
      <c r="F41" s="529">
        <f t="shared" si="3"/>
        <v>17.164179104477611</v>
      </c>
      <c r="H41" s="447"/>
      <c r="I41" s="447"/>
      <c r="J41" s="447"/>
      <c r="K41" s="669"/>
      <c r="L41" s="447"/>
      <c r="M41" s="669"/>
      <c r="N41" s="447"/>
    </row>
    <row r="42" spans="1:14" x14ac:dyDescent="0.25">
      <c r="A42" s="168"/>
      <c r="B42" s="168">
        <v>38</v>
      </c>
      <c r="C42" s="529">
        <v>260</v>
      </c>
      <c r="D42" s="529">
        <v>249.07</v>
      </c>
      <c r="E42" s="529">
        <f t="shared" si="2"/>
        <v>-10.930000000000007</v>
      </c>
      <c r="F42" s="529">
        <f t="shared" si="3"/>
        <v>-4.3883245673906961</v>
      </c>
      <c r="H42" s="447"/>
      <c r="I42" s="447"/>
      <c r="J42" s="447"/>
      <c r="K42" s="498"/>
      <c r="L42" s="447"/>
      <c r="M42" s="447"/>
      <c r="N42" s="447"/>
    </row>
    <row r="43" spans="1:14" x14ac:dyDescent="0.25">
      <c r="A43" s="168"/>
      <c r="B43" s="168">
        <v>42</v>
      </c>
      <c r="C43" s="529">
        <v>860</v>
      </c>
      <c r="D43" s="529">
        <v>860</v>
      </c>
      <c r="E43" s="529">
        <f t="shared" si="2"/>
        <v>0</v>
      </c>
      <c r="F43" s="529">
        <f t="shared" si="3"/>
        <v>0</v>
      </c>
      <c r="K43" s="447"/>
    </row>
    <row r="44" spans="1:14" x14ac:dyDescent="0.25">
      <c r="A44" s="168"/>
      <c r="B44" s="168">
        <v>45</v>
      </c>
      <c r="C44" s="529">
        <v>3000</v>
      </c>
      <c r="D44" s="529">
        <v>0</v>
      </c>
      <c r="E44" s="529">
        <f t="shared" si="2"/>
        <v>-3000</v>
      </c>
      <c r="F44" s="529"/>
      <c r="K44" s="447"/>
    </row>
    <row r="45" spans="1:14" x14ac:dyDescent="0.25">
      <c r="A45" s="489" t="s">
        <v>148</v>
      </c>
      <c r="B45" s="489" t="s">
        <v>128</v>
      </c>
      <c r="C45" s="530">
        <v>4000</v>
      </c>
      <c r="D45" s="530">
        <v>6000</v>
      </c>
      <c r="E45" s="530">
        <f t="shared" si="2"/>
        <v>2000</v>
      </c>
      <c r="F45" s="530">
        <f t="shared" si="3"/>
        <v>33.333333333333329</v>
      </c>
      <c r="K45" s="447"/>
    </row>
    <row r="46" spans="1:14" x14ac:dyDescent="0.25">
      <c r="A46" s="499" t="s">
        <v>243</v>
      </c>
      <c r="B46" s="499">
        <v>32</v>
      </c>
      <c r="C46" s="531">
        <v>4000</v>
      </c>
      <c r="D46" s="531">
        <v>5797.5</v>
      </c>
      <c r="E46" s="529">
        <f t="shared" si="2"/>
        <v>1797.5</v>
      </c>
      <c r="F46" s="529">
        <f t="shared" si="3"/>
        <v>31.004743423889607</v>
      </c>
      <c r="K46" s="447"/>
    </row>
    <row r="47" spans="1:14" x14ac:dyDescent="0.25">
      <c r="A47" s="499"/>
      <c r="B47" s="499">
        <v>42</v>
      </c>
      <c r="C47" s="531"/>
      <c r="D47" s="531">
        <v>202.5</v>
      </c>
      <c r="E47" s="529">
        <f t="shared" si="2"/>
        <v>202.5</v>
      </c>
      <c r="F47" s="529">
        <f t="shared" si="3"/>
        <v>100</v>
      </c>
      <c r="K47" s="447"/>
    </row>
    <row r="48" spans="1:14" x14ac:dyDescent="0.25">
      <c r="A48" s="489" t="s">
        <v>147</v>
      </c>
      <c r="B48" s="489" t="s">
        <v>135</v>
      </c>
      <c r="C48" s="530">
        <v>11986</v>
      </c>
      <c r="D48" s="530">
        <v>19355.32</v>
      </c>
      <c r="E48" s="530">
        <f t="shared" si="2"/>
        <v>7369.32</v>
      </c>
      <c r="F48" s="530">
        <f t="shared" si="3"/>
        <v>38.073873229685688</v>
      </c>
    </row>
    <row r="49" spans="1:6" x14ac:dyDescent="0.25">
      <c r="A49" s="499" t="s">
        <v>243</v>
      </c>
      <c r="B49" s="499">
        <v>31</v>
      </c>
      <c r="C49" s="532">
        <v>9786</v>
      </c>
      <c r="D49" s="532"/>
      <c r="E49" s="529">
        <f t="shared" si="2"/>
        <v>-9786</v>
      </c>
      <c r="F49" s="529"/>
    </row>
    <row r="50" spans="1:6" x14ac:dyDescent="0.25">
      <c r="A50" s="499"/>
      <c r="B50" s="499">
        <v>32</v>
      </c>
      <c r="C50" s="532">
        <v>1200</v>
      </c>
      <c r="D50" s="532"/>
      <c r="E50" s="529">
        <f t="shared" si="2"/>
        <v>-1200</v>
      </c>
      <c r="F50" s="529"/>
    </row>
    <row r="51" spans="1:6" x14ac:dyDescent="0.25">
      <c r="A51" s="489" t="s">
        <v>150</v>
      </c>
      <c r="B51" s="489" t="s">
        <v>151</v>
      </c>
      <c r="C51" s="530">
        <v>3000</v>
      </c>
      <c r="D51" s="530">
        <v>2000</v>
      </c>
      <c r="E51" s="530">
        <f t="shared" ref="E51:E59" si="4">D51-C51</f>
        <v>-1000</v>
      </c>
      <c r="F51" s="530">
        <f t="shared" si="3"/>
        <v>-50</v>
      </c>
    </row>
    <row r="52" spans="1:6" x14ac:dyDescent="0.25">
      <c r="A52" s="497" t="s">
        <v>243</v>
      </c>
      <c r="B52" s="168">
        <v>32</v>
      </c>
      <c r="C52" s="529">
        <v>0</v>
      </c>
      <c r="D52" s="529">
        <v>1900</v>
      </c>
      <c r="E52" s="529">
        <f t="shared" si="4"/>
        <v>1900</v>
      </c>
      <c r="F52" s="529">
        <f t="shared" si="3"/>
        <v>100</v>
      </c>
    </row>
    <row r="53" spans="1:6" x14ac:dyDescent="0.25">
      <c r="A53" s="497"/>
      <c r="B53" s="168">
        <v>38</v>
      </c>
      <c r="C53" s="529">
        <v>0</v>
      </c>
      <c r="D53" s="529">
        <v>100</v>
      </c>
      <c r="E53" s="529">
        <f t="shared" si="4"/>
        <v>100</v>
      </c>
      <c r="F53" s="529">
        <f t="shared" si="3"/>
        <v>100</v>
      </c>
    </row>
    <row r="54" spans="1:6" x14ac:dyDescent="0.25">
      <c r="A54" s="497"/>
      <c r="B54" s="168">
        <v>45</v>
      </c>
      <c r="C54" s="529">
        <v>3000</v>
      </c>
      <c r="D54" s="529">
        <v>0</v>
      </c>
      <c r="E54" s="529">
        <f t="shared" si="4"/>
        <v>-3000</v>
      </c>
      <c r="F54" s="529"/>
    </row>
    <row r="55" spans="1:6" ht="15.75" x14ac:dyDescent="0.25">
      <c r="A55" s="488" t="s">
        <v>152</v>
      </c>
      <c r="B55" s="489" t="s">
        <v>121</v>
      </c>
      <c r="C55" s="491">
        <v>1000</v>
      </c>
      <c r="D55" s="491">
        <v>1262.71</v>
      </c>
      <c r="E55" s="491">
        <f t="shared" si="4"/>
        <v>262.71000000000004</v>
      </c>
      <c r="F55" s="492">
        <f t="shared" si="3"/>
        <v>20.805252195674385</v>
      </c>
    </row>
    <row r="56" spans="1:6" x14ac:dyDescent="0.25">
      <c r="A56" s="277" t="s">
        <v>243</v>
      </c>
      <c r="B56" s="168">
        <v>37</v>
      </c>
      <c r="C56" s="143">
        <v>1000</v>
      </c>
      <c r="D56" s="143">
        <v>1262.71</v>
      </c>
      <c r="E56" s="143">
        <v>262.70999999999998</v>
      </c>
      <c r="F56" s="467">
        <f t="shared" si="3"/>
        <v>20.805252195674381</v>
      </c>
    </row>
    <row r="57" spans="1:6" ht="30" x14ac:dyDescent="0.25">
      <c r="A57" s="496" t="s">
        <v>191</v>
      </c>
      <c r="B57" s="489" t="s">
        <v>192</v>
      </c>
      <c r="C57" s="491">
        <v>10610.12</v>
      </c>
      <c r="D57" s="491">
        <v>9024.3700000000008</v>
      </c>
      <c r="E57" s="491">
        <f t="shared" si="4"/>
        <v>-1585.75</v>
      </c>
      <c r="F57" s="492">
        <f t="shared" si="3"/>
        <v>-17.571863742288933</v>
      </c>
    </row>
    <row r="58" spans="1:6" x14ac:dyDescent="0.25">
      <c r="A58" s="169" t="s">
        <v>243</v>
      </c>
      <c r="B58" s="169">
        <v>31</v>
      </c>
      <c r="C58" s="143">
        <v>10166.120000000001</v>
      </c>
      <c r="D58" s="533">
        <v>8431.7999999999993</v>
      </c>
      <c r="E58" s="143">
        <f t="shared" si="4"/>
        <v>-1734.3200000000015</v>
      </c>
      <c r="F58" s="143">
        <f t="shared" si="3"/>
        <v>-20.568799070186692</v>
      </c>
    </row>
    <row r="59" spans="1:6" x14ac:dyDescent="0.25">
      <c r="A59" s="189"/>
      <c r="B59" s="495">
        <v>32</v>
      </c>
      <c r="C59" s="534">
        <v>444</v>
      </c>
      <c r="D59" s="534">
        <v>592.57000000000005</v>
      </c>
      <c r="E59" s="143">
        <f t="shared" si="4"/>
        <v>148.57000000000005</v>
      </c>
      <c r="F59" s="143">
        <f t="shared" si="3"/>
        <v>25.072143375466194</v>
      </c>
    </row>
  </sheetData>
  <mergeCells count="5">
    <mergeCell ref="A1:F1"/>
    <mergeCell ref="A3:C3"/>
    <mergeCell ref="A5:C5"/>
    <mergeCell ref="A7:F7"/>
    <mergeCell ref="A27:F27"/>
  </mergeCells>
  <pageMargins left="0.7" right="0.7" top="0.75" bottom="0.75" header="0.3" footer="0.3"/>
  <pageSetup paperSize="9" scale="65" fitToWidth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18"/>
  <sheetViews>
    <sheetView workbookViewId="0">
      <selection activeCell="A2" sqref="A2:G2"/>
    </sheetView>
  </sheetViews>
  <sheetFormatPr defaultRowHeight="15" x14ac:dyDescent="0.25"/>
  <cols>
    <col min="1" max="1" width="47.28515625" bestFit="1" customWidth="1"/>
    <col min="2" max="3" width="13" bestFit="1" customWidth="1"/>
    <col min="4" max="4" width="14.140625" bestFit="1" customWidth="1"/>
    <col min="5" max="5" width="11.7109375" customWidth="1"/>
  </cols>
  <sheetData>
    <row r="2" spans="1:7" ht="46.5" customHeight="1" x14ac:dyDescent="0.25">
      <c r="A2" s="540" t="s">
        <v>253</v>
      </c>
      <c r="B2" s="540"/>
      <c r="C2" s="540"/>
      <c r="D2" s="540"/>
      <c r="E2" s="540"/>
      <c r="F2" s="540"/>
      <c r="G2" s="540"/>
    </row>
    <row r="3" spans="1:7" ht="18" x14ac:dyDescent="0.25">
      <c r="A3" s="1"/>
      <c r="B3" s="1"/>
    </row>
    <row r="4" spans="1:7" x14ac:dyDescent="0.25">
      <c r="A4" s="540" t="s">
        <v>17</v>
      </c>
      <c r="B4" s="551"/>
    </row>
    <row r="5" spans="1:7" ht="18" x14ac:dyDescent="0.25">
      <c r="A5" s="1"/>
      <c r="B5" s="2"/>
    </row>
    <row r="6" spans="1:7" ht="15.75" x14ac:dyDescent="0.25">
      <c r="A6" s="540" t="s">
        <v>4</v>
      </c>
      <c r="B6" s="552"/>
    </row>
    <row r="7" spans="1:7" ht="18" x14ac:dyDescent="0.25">
      <c r="A7" s="1"/>
      <c r="B7" s="2"/>
    </row>
    <row r="8" spans="1:7" ht="15.75" x14ac:dyDescent="0.25">
      <c r="A8" s="540" t="s">
        <v>203</v>
      </c>
      <c r="B8" s="562"/>
    </row>
    <row r="9" spans="1:7" ht="18.75" thickBot="1" x14ac:dyDescent="0.3">
      <c r="A9" s="1"/>
      <c r="B9" s="2"/>
    </row>
    <row r="10" spans="1:7" ht="90" thickBot="1" x14ac:dyDescent="0.3">
      <c r="A10" s="220" t="s">
        <v>204</v>
      </c>
      <c r="B10" s="221" t="s">
        <v>225</v>
      </c>
      <c r="C10" s="144" t="s">
        <v>247</v>
      </c>
      <c r="D10" s="282" t="s">
        <v>237</v>
      </c>
      <c r="E10" s="461" t="s">
        <v>237</v>
      </c>
    </row>
    <row r="11" spans="1:7" ht="18" thickBot="1" x14ac:dyDescent="0.35">
      <c r="A11" s="222" t="s">
        <v>205</v>
      </c>
      <c r="B11" s="279">
        <f>B12</f>
        <v>797150.05</v>
      </c>
      <c r="C11" s="279">
        <f>C12</f>
        <v>936527.93</v>
      </c>
      <c r="D11" s="459">
        <f>C11-B11</f>
        <v>139377.88</v>
      </c>
      <c r="E11" s="460">
        <f>D11/C11*100</f>
        <v>14.88240505544773</v>
      </c>
      <c r="F11" s="104"/>
      <c r="G11" s="104"/>
    </row>
    <row r="12" spans="1:7" ht="17.25" x14ac:dyDescent="0.3">
      <c r="A12" s="223" t="s">
        <v>206</v>
      </c>
      <c r="B12" s="280">
        <f>B13+B15</f>
        <v>797150.05</v>
      </c>
      <c r="C12" s="280">
        <f>C13+C15</f>
        <v>936527.93</v>
      </c>
      <c r="D12" s="458">
        <f t="shared" ref="D12:D16" si="0">C12-B12</f>
        <v>139377.88</v>
      </c>
      <c r="E12" s="462">
        <f t="shared" ref="E12:E16" si="1">D12/C12*100</f>
        <v>14.88240505544773</v>
      </c>
      <c r="F12" s="225"/>
      <c r="G12" s="224"/>
    </row>
    <row r="13" spans="1:7" x14ac:dyDescent="0.25">
      <c r="A13" s="226" t="s">
        <v>207</v>
      </c>
      <c r="B13" s="227">
        <v>741349.55</v>
      </c>
      <c r="C13" s="227">
        <v>908527.93</v>
      </c>
      <c r="D13" s="227">
        <f t="shared" si="0"/>
        <v>167178.38</v>
      </c>
      <c r="E13" s="463">
        <f t="shared" si="1"/>
        <v>18.401017126683161</v>
      </c>
      <c r="F13" s="74"/>
      <c r="G13" s="74"/>
    </row>
    <row r="14" spans="1:7" x14ac:dyDescent="0.25">
      <c r="A14" s="228" t="s">
        <v>208</v>
      </c>
      <c r="B14" s="229">
        <v>741349.55</v>
      </c>
      <c r="C14" s="229">
        <v>908527.93</v>
      </c>
      <c r="D14" s="229">
        <f t="shared" si="0"/>
        <v>167178.38</v>
      </c>
      <c r="E14" s="464">
        <f t="shared" si="1"/>
        <v>18.401017126683161</v>
      </c>
    </row>
    <row r="15" spans="1:7" x14ac:dyDescent="0.25">
      <c r="A15" s="226" t="s">
        <v>209</v>
      </c>
      <c r="B15" s="227">
        <v>55800.5</v>
      </c>
      <c r="C15" s="227">
        <v>28000</v>
      </c>
      <c r="D15" s="227">
        <f t="shared" si="0"/>
        <v>-27800.5</v>
      </c>
      <c r="E15" s="463">
        <f t="shared" si="1"/>
        <v>-99.287499999999994</v>
      </c>
      <c r="F15" s="74"/>
      <c r="G15" s="74"/>
    </row>
    <row r="16" spans="1:7" x14ac:dyDescent="0.25">
      <c r="A16" s="228" t="s">
        <v>209</v>
      </c>
      <c r="B16" s="229">
        <v>55800.5</v>
      </c>
      <c r="C16" s="229">
        <v>28000</v>
      </c>
      <c r="D16" s="229">
        <f t="shared" si="0"/>
        <v>-27800.5</v>
      </c>
      <c r="E16" s="464">
        <f t="shared" si="1"/>
        <v>-99.287499999999994</v>
      </c>
    </row>
    <row r="17" spans="1:7" ht="16.5" x14ac:dyDescent="0.25">
      <c r="A17" s="226" t="s">
        <v>210</v>
      </c>
      <c r="B17" s="230"/>
      <c r="C17" s="447"/>
      <c r="D17" s="227"/>
      <c r="E17" s="465"/>
      <c r="F17" s="283"/>
      <c r="G17" s="74"/>
    </row>
    <row r="18" spans="1:7" ht="17.25" thickBot="1" x14ac:dyDescent="0.3">
      <c r="A18" s="231" t="s">
        <v>211</v>
      </c>
      <c r="B18" s="175"/>
      <c r="C18" s="281"/>
      <c r="D18" s="232"/>
      <c r="E18" s="466"/>
    </row>
  </sheetData>
  <mergeCells count="4">
    <mergeCell ref="A2:G2"/>
    <mergeCell ref="A4:B4"/>
    <mergeCell ref="A6:B6"/>
    <mergeCell ref="A8:B8"/>
  </mergeCells>
  <pageMargins left="0.7" right="0.7" top="0.75" bottom="0.75" header="0.3" footer="0.3"/>
  <pageSetup paperSize="9" scale="97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workbookViewId="0">
      <selection sqref="A1:J1"/>
    </sheetView>
  </sheetViews>
  <sheetFormatPr defaultRowHeight="15" x14ac:dyDescent="0.25"/>
  <cols>
    <col min="4" max="4" width="44.140625" customWidth="1"/>
    <col min="6" max="6" width="27.28515625" bestFit="1" customWidth="1"/>
    <col min="7" max="7" width="11.7109375" customWidth="1"/>
    <col min="8" max="8" width="13.85546875" customWidth="1"/>
  </cols>
  <sheetData>
    <row r="1" spans="1:10" ht="64.5" customHeight="1" x14ac:dyDescent="0.25">
      <c r="A1" s="540" t="s">
        <v>248</v>
      </c>
      <c r="B1" s="540"/>
      <c r="C1" s="540"/>
      <c r="D1" s="540"/>
      <c r="E1" s="540"/>
      <c r="F1" s="540"/>
      <c r="G1" s="540"/>
      <c r="H1" s="540"/>
      <c r="I1" s="540"/>
      <c r="J1" s="540"/>
    </row>
    <row r="2" spans="1:10" ht="15.75" x14ac:dyDescent="0.25">
      <c r="A2" s="218"/>
      <c r="B2" s="218"/>
      <c r="C2" s="218"/>
      <c r="D2" s="218"/>
      <c r="E2" s="218"/>
      <c r="F2" s="218"/>
      <c r="G2" s="218"/>
      <c r="H2" s="218"/>
      <c r="I2" s="218"/>
      <c r="J2" s="218"/>
    </row>
    <row r="3" spans="1:10" ht="15.75" x14ac:dyDescent="0.25">
      <c r="A3" s="218"/>
      <c r="B3" s="218"/>
      <c r="C3" s="218"/>
      <c r="D3" s="244" t="s">
        <v>17</v>
      </c>
      <c r="E3" s="244"/>
      <c r="F3" s="244"/>
      <c r="G3" s="244"/>
      <c r="H3" s="244"/>
      <c r="I3" s="219"/>
      <c r="J3" s="219"/>
    </row>
    <row r="5" spans="1:10" ht="15.75" customHeight="1" x14ac:dyDescent="0.25">
      <c r="A5" s="540" t="s">
        <v>212</v>
      </c>
      <c r="B5" s="540"/>
      <c r="C5" s="540"/>
      <c r="D5" s="540"/>
      <c r="E5" s="540"/>
      <c r="F5" s="540"/>
      <c r="G5" s="540"/>
    </row>
    <row r="6" spans="1:10" ht="18.75" thickBot="1" x14ac:dyDescent="0.3">
      <c r="A6" s="1"/>
      <c r="B6" s="1"/>
      <c r="C6" s="1"/>
      <c r="D6" s="1"/>
      <c r="E6" s="1"/>
      <c r="F6" s="2"/>
      <c r="G6" s="2"/>
    </row>
    <row r="7" spans="1:10" ht="76.5" x14ac:dyDescent="0.25">
      <c r="A7" s="3" t="s">
        <v>5</v>
      </c>
      <c r="B7" s="235" t="s">
        <v>6</v>
      </c>
      <c r="C7" s="235" t="s">
        <v>7</v>
      </c>
      <c r="D7" s="235" t="s">
        <v>213</v>
      </c>
      <c r="E7" s="3" t="s">
        <v>233</v>
      </c>
      <c r="F7" s="144" t="s">
        <v>247</v>
      </c>
      <c r="G7" s="3" t="s">
        <v>237</v>
      </c>
      <c r="H7" s="397" t="s">
        <v>241</v>
      </c>
    </row>
    <row r="8" spans="1:10" x14ac:dyDescent="0.25">
      <c r="A8" s="236">
        <v>8</v>
      </c>
      <c r="B8" s="236"/>
      <c r="C8" s="236"/>
      <c r="D8" s="236" t="s">
        <v>214</v>
      </c>
      <c r="E8" s="237">
        <v>0</v>
      </c>
      <c r="F8" s="237">
        <v>0</v>
      </c>
      <c r="G8" s="455">
        <v>0</v>
      </c>
      <c r="H8" s="237">
        <v>0</v>
      </c>
    </row>
    <row r="9" spans="1:10" x14ac:dyDescent="0.25">
      <c r="A9" s="236"/>
      <c r="B9" s="238">
        <v>84</v>
      </c>
      <c r="C9" s="238"/>
      <c r="D9" s="238" t="s">
        <v>215</v>
      </c>
      <c r="E9" s="237">
        <v>0</v>
      </c>
      <c r="F9" s="237">
        <v>0</v>
      </c>
      <c r="G9" s="455">
        <v>0</v>
      </c>
      <c r="H9" s="237">
        <v>0</v>
      </c>
    </row>
    <row r="10" spans="1:10" x14ac:dyDescent="0.25">
      <c r="A10" s="239"/>
      <c r="B10" s="239"/>
      <c r="C10" s="169">
        <v>81</v>
      </c>
      <c r="D10" s="168" t="s">
        <v>216</v>
      </c>
      <c r="E10" s="237">
        <v>0</v>
      </c>
      <c r="F10" s="237">
        <v>0</v>
      </c>
      <c r="G10" s="455">
        <v>0</v>
      </c>
      <c r="H10" s="237">
        <v>0</v>
      </c>
    </row>
    <row r="11" spans="1:10" ht="25.5" x14ac:dyDescent="0.25">
      <c r="A11" s="240">
        <v>5</v>
      </c>
      <c r="B11" s="240"/>
      <c r="C11" s="240"/>
      <c r="D11" s="241" t="s">
        <v>217</v>
      </c>
      <c r="E11" s="237">
        <v>0</v>
      </c>
      <c r="F11" s="237">
        <v>0</v>
      </c>
      <c r="G11" s="455">
        <v>0</v>
      </c>
      <c r="H11" s="237">
        <v>0</v>
      </c>
    </row>
    <row r="12" spans="1:10" ht="25.5" x14ac:dyDescent="0.25">
      <c r="A12" s="238"/>
      <c r="B12" s="238">
        <v>54</v>
      </c>
      <c r="C12" s="238"/>
      <c r="D12" s="242" t="s">
        <v>218</v>
      </c>
      <c r="E12" s="237"/>
      <c r="F12" s="237"/>
      <c r="G12" s="456">
        <v>0</v>
      </c>
      <c r="H12" s="237">
        <v>0</v>
      </c>
    </row>
    <row r="13" spans="1:10" x14ac:dyDescent="0.25">
      <c r="A13" s="238"/>
      <c r="B13" s="238"/>
      <c r="C13" s="169">
        <v>11</v>
      </c>
      <c r="D13" s="169" t="s">
        <v>9</v>
      </c>
      <c r="E13" s="237">
        <v>0</v>
      </c>
      <c r="F13" s="237">
        <v>0</v>
      </c>
      <c r="G13" s="456">
        <v>0</v>
      </c>
      <c r="H13" s="237">
        <v>0</v>
      </c>
    </row>
    <row r="14" spans="1:10" x14ac:dyDescent="0.25">
      <c r="A14" s="238"/>
      <c r="B14" s="238"/>
      <c r="C14" s="169">
        <v>31</v>
      </c>
      <c r="D14" s="169" t="s">
        <v>219</v>
      </c>
      <c r="E14" s="237"/>
      <c r="F14" s="237">
        <v>0</v>
      </c>
      <c r="G14" s="456">
        <v>0</v>
      </c>
      <c r="H14" s="237">
        <v>0</v>
      </c>
    </row>
    <row r="15" spans="1:10" x14ac:dyDescent="0.25">
      <c r="A15" s="189"/>
      <c r="B15" s="189"/>
      <c r="C15" s="243">
        <v>52</v>
      </c>
      <c r="D15" s="189" t="s">
        <v>220</v>
      </c>
      <c r="E15" s="189">
        <v>0</v>
      </c>
      <c r="F15" s="189">
        <v>0</v>
      </c>
      <c r="G15" s="457">
        <v>0</v>
      </c>
      <c r="H15" s="237">
        <v>0</v>
      </c>
    </row>
    <row r="16" spans="1:10" x14ac:dyDescent="0.25">
      <c r="A16" s="189"/>
      <c r="B16" s="189"/>
      <c r="C16" s="189"/>
      <c r="D16" s="189"/>
      <c r="E16" s="189">
        <v>0</v>
      </c>
      <c r="F16" s="189">
        <v>0</v>
      </c>
      <c r="G16" s="457">
        <v>0</v>
      </c>
      <c r="H16" s="237">
        <v>0</v>
      </c>
    </row>
  </sheetData>
  <mergeCells count="2">
    <mergeCell ref="A5:G5"/>
    <mergeCell ref="A1:J1"/>
  </mergeCells>
  <pageMargins left="0.7" right="0.7" top="0.75" bottom="0.75" header="0.3" footer="0.3"/>
  <pageSetup paperSize="9" scale="82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A3454-5803-4EF8-B244-2B3BC2E46EA0}">
  <sheetPr>
    <pageSetUpPr fitToPage="1"/>
  </sheetPr>
  <dimension ref="A1:AV411"/>
  <sheetViews>
    <sheetView tabSelected="1" zoomScaleNormal="100" workbookViewId="0">
      <selection activeCell="F18" sqref="F18:F19"/>
    </sheetView>
  </sheetViews>
  <sheetFormatPr defaultRowHeight="15" x14ac:dyDescent="0.25"/>
  <cols>
    <col min="1" max="1" width="7.42578125" bestFit="1" customWidth="1"/>
    <col min="2" max="2" width="6" customWidth="1"/>
    <col min="3" max="3" width="12.5703125" customWidth="1"/>
    <col min="4" max="4" width="65.7109375" customWidth="1"/>
    <col min="5" max="6" width="25.28515625" customWidth="1"/>
    <col min="7" max="8" width="15.42578125" bestFit="1" customWidth="1"/>
  </cols>
  <sheetData>
    <row r="1" spans="1:48" ht="77.45" customHeight="1" x14ac:dyDescent="0.25">
      <c r="A1" s="654" t="s">
        <v>254</v>
      </c>
      <c r="B1" s="654"/>
      <c r="C1" s="654"/>
      <c r="D1" s="654"/>
      <c r="E1" s="654"/>
      <c r="F1" s="654"/>
      <c r="G1" s="654"/>
    </row>
    <row r="2" spans="1:48" ht="18" x14ac:dyDescent="0.25">
      <c r="A2" s="423"/>
      <c r="B2" s="423"/>
      <c r="C2" s="423"/>
      <c r="D2" s="423"/>
      <c r="E2" s="2"/>
      <c r="F2" s="2"/>
      <c r="G2" s="2"/>
      <c r="H2" s="2"/>
    </row>
    <row r="3" spans="1:48" ht="18" customHeight="1" x14ac:dyDescent="0.3">
      <c r="A3" s="655" t="s">
        <v>16</v>
      </c>
      <c r="B3" s="655"/>
      <c r="C3" s="655"/>
      <c r="D3" s="655"/>
      <c r="E3" s="655"/>
      <c r="F3" s="655"/>
      <c r="G3" s="655"/>
      <c r="H3" s="411"/>
    </row>
    <row r="4" spans="1:48" ht="18.75" thickBot="1" x14ac:dyDescent="0.3">
      <c r="A4" s="423"/>
      <c r="B4" s="423"/>
      <c r="C4" s="423"/>
      <c r="D4" s="423"/>
      <c r="E4" s="2"/>
      <c r="F4" s="2"/>
      <c r="G4" s="2"/>
      <c r="H4" s="2"/>
    </row>
    <row r="5" spans="1:48" ht="63.75" x14ac:dyDescent="0.25">
      <c r="A5" s="656" t="s">
        <v>18</v>
      </c>
      <c r="B5" s="657"/>
      <c r="C5" s="658"/>
      <c r="D5" s="289" t="s">
        <v>19</v>
      </c>
      <c r="E5" s="354" t="s">
        <v>225</v>
      </c>
      <c r="F5" s="144" t="s">
        <v>247</v>
      </c>
      <c r="G5" s="3" t="s">
        <v>237</v>
      </c>
      <c r="H5" s="3" t="s">
        <v>240</v>
      </c>
      <c r="I5" s="45"/>
      <c r="J5" s="45"/>
    </row>
    <row r="6" spans="1:48" s="106" customFormat="1" ht="36" customHeight="1" x14ac:dyDescent="0.3">
      <c r="A6" s="659" t="s">
        <v>164</v>
      </c>
      <c r="B6" s="660"/>
      <c r="C6" s="661"/>
      <c r="D6" s="432"/>
      <c r="E6" s="178">
        <v>797150.05</v>
      </c>
      <c r="F6" s="178">
        <f>F7+F159</f>
        <v>936527.92999999993</v>
      </c>
      <c r="G6" s="178">
        <f>F6-E6</f>
        <v>139377.87999999989</v>
      </c>
      <c r="H6" s="178">
        <f>G6/F6*100</f>
        <v>14.882405055447723</v>
      </c>
      <c r="I6" s="105"/>
      <c r="J6" s="105"/>
    </row>
    <row r="7" spans="1:48" s="106" customFormat="1" ht="18.75" x14ac:dyDescent="0.3">
      <c r="A7" s="662"/>
      <c r="B7" s="663"/>
      <c r="C7" s="664"/>
      <c r="D7" s="290" t="s">
        <v>182</v>
      </c>
      <c r="E7" s="179">
        <v>43890</v>
      </c>
      <c r="F7" s="190">
        <f>F8+F61+F119+F125+F137+F153</f>
        <v>63908.420000000006</v>
      </c>
      <c r="G7" s="190">
        <f>F7-E7</f>
        <v>20018.420000000006</v>
      </c>
      <c r="H7" s="190">
        <f t="shared" ref="H7:H70" si="0">G7/F7*100</f>
        <v>31.323603368695395</v>
      </c>
      <c r="I7" s="105"/>
      <c r="J7" s="105"/>
    </row>
    <row r="8" spans="1:48" s="19" customFormat="1" ht="25.5" x14ac:dyDescent="0.25">
      <c r="A8" s="665" t="s">
        <v>25</v>
      </c>
      <c r="B8" s="666"/>
      <c r="C8" s="667"/>
      <c r="D8" s="426" t="s">
        <v>54</v>
      </c>
      <c r="E8" s="191">
        <f>E9+E54</f>
        <v>27771</v>
      </c>
      <c r="F8" s="191">
        <f>F9+F54</f>
        <v>37868</v>
      </c>
      <c r="G8" s="191">
        <f>F8-E8</f>
        <v>10097</v>
      </c>
      <c r="H8" s="191">
        <f t="shared" si="0"/>
        <v>26.663673814302314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</row>
    <row r="9" spans="1:48" s="18" customFormat="1" x14ac:dyDescent="0.25">
      <c r="A9" s="633" t="s">
        <v>26</v>
      </c>
      <c r="B9" s="634"/>
      <c r="C9" s="635"/>
      <c r="D9" s="427" t="s">
        <v>11</v>
      </c>
      <c r="E9" s="192">
        <f>E11+E45</f>
        <v>27771</v>
      </c>
      <c r="F9" s="192">
        <f>F11+F45</f>
        <v>31868</v>
      </c>
      <c r="G9" s="192">
        <f>F9-E9</f>
        <v>4097</v>
      </c>
      <c r="H9" s="192">
        <f t="shared" si="0"/>
        <v>12.856156646165431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</row>
    <row r="10" spans="1:48" x14ac:dyDescent="0.25">
      <c r="A10" s="606" t="s">
        <v>160</v>
      </c>
      <c r="B10" s="607"/>
      <c r="C10" s="608"/>
      <c r="D10" s="424" t="s">
        <v>9</v>
      </c>
      <c r="E10" s="54"/>
      <c r="F10" s="71"/>
      <c r="G10" s="71"/>
      <c r="H10" s="71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</row>
    <row r="11" spans="1:48" s="12" customFormat="1" x14ac:dyDescent="0.25">
      <c r="A11" s="625">
        <v>3</v>
      </c>
      <c r="B11" s="626"/>
      <c r="C11" s="627"/>
      <c r="D11" s="425" t="s">
        <v>13</v>
      </c>
      <c r="E11" s="55">
        <v>23688</v>
      </c>
      <c r="F11" s="193">
        <f>F12+F42</f>
        <v>27481</v>
      </c>
      <c r="G11" s="193">
        <f>F11-E11</f>
        <v>3793</v>
      </c>
      <c r="H11" s="193">
        <f t="shared" si="0"/>
        <v>13.802263381972999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</row>
    <row r="12" spans="1:48" s="13" customFormat="1" x14ac:dyDescent="0.25">
      <c r="A12" s="648">
        <v>32</v>
      </c>
      <c r="B12" s="649"/>
      <c r="C12" s="650"/>
      <c r="D12" s="291" t="s">
        <v>20</v>
      </c>
      <c r="E12" s="180">
        <v>22908</v>
      </c>
      <c r="F12" s="194">
        <f>F13+F17+F22+F31</f>
        <v>26701</v>
      </c>
      <c r="G12" s="194">
        <f>F12-E12</f>
        <v>3793</v>
      </c>
      <c r="H12" s="194">
        <f t="shared" si="0"/>
        <v>14.205460469645331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</row>
    <row r="13" spans="1:48" s="43" customFormat="1" x14ac:dyDescent="0.25">
      <c r="A13" s="40">
        <v>321</v>
      </c>
      <c r="B13" s="41"/>
      <c r="C13" s="42"/>
      <c r="D13" s="292" t="s">
        <v>27</v>
      </c>
      <c r="E13" s="181">
        <v>1040</v>
      </c>
      <c r="F13" s="181">
        <f>F14+F15+F16</f>
        <v>1760</v>
      </c>
      <c r="G13" s="181">
        <f>F13-E13</f>
        <v>720</v>
      </c>
      <c r="H13" s="181">
        <f t="shared" si="0"/>
        <v>40.909090909090914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</row>
    <row r="14" spans="1:48" x14ac:dyDescent="0.25">
      <c r="A14" s="651">
        <v>3211</v>
      </c>
      <c r="B14" s="652"/>
      <c r="C14" s="653"/>
      <c r="D14" s="284" t="s">
        <v>28</v>
      </c>
      <c r="E14" s="355">
        <v>820</v>
      </c>
      <c r="F14" s="195">
        <v>1320</v>
      </c>
      <c r="G14" s="195">
        <f>F14-E14</f>
        <v>500</v>
      </c>
      <c r="H14" s="195">
        <f t="shared" si="0"/>
        <v>37.878787878787875</v>
      </c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</row>
    <row r="15" spans="1:48" x14ac:dyDescent="0.25">
      <c r="A15" s="4">
        <v>3213</v>
      </c>
      <c r="B15" s="5"/>
      <c r="C15" s="6"/>
      <c r="D15" s="284" t="s">
        <v>29</v>
      </c>
      <c r="E15" s="355">
        <v>220</v>
      </c>
      <c r="F15" s="195">
        <v>440</v>
      </c>
      <c r="G15" s="195">
        <f t="shared" ref="G15:G44" si="1">F15-E15</f>
        <v>220</v>
      </c>
      <c r="H15" s="195">
        <f t="shared" si="0"/>
        <v>50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</row>
    <row r="16" spans="1:48" ht="14.25" customHeight="1" x14ac:dyDescent="0.25">
      <c r="A16" s="4">
        <v>3214</v>
      </c>
      <c r="B16" s="5"/>
      <c r="C16" s="6"/>
      <c r="D16" s="284" t="s">
        <v>30</v>
      </c>
      <c r="E16" s="355">
        <v>0</v>
      </c>
      <c r="F16" s="195">
        <v>0</v>
      </c>
      <c r="G16" s="195">
        <f t="shared" si="1"/>
        <v>0</v>
      </c>
      <c r="H16" s="19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</row>
    <row r="17" spans="1:48" s="31" customFormat="1" x14ac:dyDescent="0.25">
      <c r="A17" s="32"/>
      <c r="B17" s="33">
        <v>322</v>
      </c>
      <c r="C17" s="35"/>
      <c r="D17" s="431" t="s">
        <v>31</v>
      </c>
      <c r="E17" s="67">
        <v>10838</v>
      </c>
      <c r="F17" s="181">
        <f>F18+F19+F20+F21</f>
        <v>11568</v>
      </c>
      <c r="G17" s="181">
        <f t="shared" si="1"/>
        <v>730</v>
      </c>
      <c r="H17" s="181">
        <f t="shared" si="0"/>
        <v>6.3105117565698476</v>
      </c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</row>
    <row r="18" spans="1:48" x14ac:dyDescent="0.25">
      <c r="A18" s="573">
        <v>3221</v>
      </c>
      <c r="B18" s="574"/>
      <c r="C18" s="575"/>
      <c r="D18" s="434" t="s">
        <v>32</v>
      </c>
      <c r="E18" s="355">
        <v>3900</v>
      </c>
      <c r="F18" s="195">
        <v>4550</v>
      </c>
      <c r="G18" s="195">
        <f t="shared" si="1"/>
        <v>650</v>
      </c>
      <c r="H18" s="195">
        <f t="shared" si="0"/>
        <v>14.285714285714285</v>
      </c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</row>
    <row r="19" spans="1:48" x14ac:dyDescent="0.25">
      <c r="A19" s="573">
        <v>3223</v>
      </c>
      <c r="B19" s="574"/>
      <c r="C19" s="575"/>
      <c r="D19" s="434" t="s">
        <v>33</v>
      </c>
      <c r="E19" s="355">
        <v>6738</v>
      </c>
      <c r="F19" s="195">
        <v>6738</v>
      </c>
      <c r="G19" s="195">
        <f t="shared" si="1"/>
        <v>0</v>
      </c>
      <c r="H19" s="195">
        <f t="shared" si="0"/>
        <v>0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</row>
    <row r="20" spans="1:48" x14ac:dyDescent="0.25">
      <c r="A20" s="573">
        <v>3225</v>
      </c>
      <c r="B20" s="574"/>
      <c r="C20" s="575"/>
      <c r="D20" s="434" t="s">
        <v>34</v>
      </c>
      <c r="E20" s="355">
        <v>0</v>
      </c>
      <c r="F20" s="195">
        <v>0</v>
      </c>
      <c r="G20" s="195">
        <f t="shared" si="1"/>
        <v>0</v>
      </c>
      <c r="H20" s="19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</row>
    <row r="21" spans="1:48" ht="15.75" customHeight="1" x14ac:dyDescent="0.25">
      <c r="A21" s="4"/>
      <c r="B21" s="47">
        <v>3227</v>
      </c>
      <c r="C21" s="48"/>
      <c r="D21" s="434" t="s">
        <v>35</v>
      </c>
      <c r="E21" s="355">
        <v>200</v>
      </c>
      <c r="F21" s="195">
        <v>280</v>
      </c>
      <c r="G21" s="195">
        <f t="shared" si="1"/>
        <v>80</v>
      </c>
      <c r="H21" s="195">
        <f t="shared" si="0"/>
        <v>28.571428571428569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</row>
    <row r="22" spans="1:48" s="31" customFormat="1" x14ac:dyDescent="0.25">
      <c r="A22" s="32"/>
      <c r="B22" s="33">
        <v>323</v>
      </c>
      <c r="C22" s="35"/>
      <c r="D22" s="431" t="s">
        <v>36</v>
      </c>
      <c r="E22" s="67">
        <v>8850</v>
      </c>
      <c r="F22" s="181">
        <f>F23+F24+F25+F26+F27+F28+F29+F30</f>
        <v>11150</v>
      </c>
      <c r="G22" s="181">
        <f t="shared" si="1"/>
        <v>2300</v>
      </c>
      <c r="H22" s="181">
        <f t="shared" si="0"/>
        <v>20.627802690582961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pans="1:48" x14ac:dyDescent="0.25">
      <c r="A23" s="4"/>
      <c r="B23" s="5"/>
      <c r="C23" s="6">
        <v>3231</v>
      </c>
      <c r="D23" s="284" t="s">
        <v>37</v>
      </c>
      <c r="E23" s="54">
        <v>1600</v>
      </c>
      <c r="F23" s="71">
        <v>1800</v>
      </c>
      <c r="G23" s="195">
        <f t="shared" si="1"/>
        <v>200</v>
      </c>
      <c r="H23" s="195">
        <f t="shared" si="0"/>
        <v>11.111111111111111</v>
      </c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pans="1:48" x14ac:dyDescent="0.25">
      <c r="A24" s="4"/>
      <c r="B24" s="7">
        <v>3233</v>
      </c>
      <c r="C24" s="6"/>
      <c r="D24" s="284" t="s">
        <v>38</v>
      </c>
      <c r="E24" s="54">
        <v>0</v>
      </c>
      <c r="F24" s="71">
        <v>0</v>
      </c>
      <c r="G24" s="195">
        <f t="shared" si="1"/>
        <v>0</v>
      </c>
      <c r="H24" s="19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</row>
    <row r="25" spans="1:48" x14ac:dyDescent="0.25">
      <c r="A25" s="4"/>
      <c r="B25" s="7">
        <v>3234</v>
      </c>
      <c r="C25" s="6"/>
      <c r="D25" s="284" t="s">
        <v>39</v>
      </c>
      <c r="E25" s="54">
        <v>4100</v>
      </c>
      <c r="F25" s="71">
        <v>6200</v>
      </c>
      <c r="G25" s="195">
        <f t="shared" si="1"/>
        <v>2100</v>
      </c>
      <c r="H25" s="195">
        <f t="shared" si="0"/>
        <v>33.87096774193548</v>
      </c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</row>
    <row r="26" spans="1:48" x14ac:dyDescent="0.25">
      <c r="A26" s="4"/>
      <c r="B26" s="7">
        <v>3235</v>
      </c>
      <c r="C26" s="6"/>
      <c r="D26" s="284" t="s">
        <v>40</v>
      </c>
      <c r="E26" s="54">
        <v>0</v>
      </c>
      <c r="F26" s="71">
        <v>0</v>
      </c>
      <c r="G26" s="195">
        <f t="shared" si="1"/>
        <v>0</v>
      </c>
      <c r="H26" s="19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</row>
    <row r="27" spans="1:48" x14ac:dyDescent="0.25">
      <c r="A27" s="4"/>
      <c r="B27" s="7">
        <v>3236</v>
      </c>
      <c r="C27" s="6"/>
      <c r="D27" s="284" t="s">
        <v>41</v>
      </c>
      <c r="E27" s="54">
        <v>1750</v>
      </c>
      <c r="F27" s="54">
        <v>1750</v>
      </c>
      <c r="G27" s="195">
        <f t="shared" si="1"/>
        <v>0</v>
      </c>
      <c r="H27" s="195">
        <f t="shared" si="0"/>
        <v>0</v>
      </c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</row>
    <row r="28" spans="1:48" x14ac:dyDescent="0.25">
      <c r="A28" s="4"/>
      <c r="B28" s="7">
        <v>3237</v>
      </c>
      <c r="C28" s="6"/>
      <c r="D28" s="284" t="s">
        <v>42</v>
      </c>
      <c r="E28" s="54">
        <v>0</v>
      </c>
      <c r="F28" s="71">
        <v>0</v>
      </c>
      <c r="G28" s="195">
        <f t="shared" si="1"/>
        <v>0</v>
      </c>
      <c r="H28" s="19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</row>
    <row r="29" spans="1:48" x14ac:dyDescent="0.25">
      <c r="A29" s="4"/>
      <c r="B29" s="7">
        <v>3238</v>
      </c>
      <c r="C29" s="6"/>
      <c r="D29" s="284" t="s">
        <v>43</v>
      </c>
      <c r="E29" s="54">
        <v>1400</v>
      </c>
      <c r="F29" s="54">
        <v>1400</v>
      </c>
      <c r="G29" s="195">
        <f t="shared" si="1"/>
        <v>0</v>
      </c>
      <c r="H29" s="195">
        <f t="shared" si="0"/>
        <v>0</v>
      </c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</row>
    <row r="30" spans="1:48" x14ac:dyDescent="0.25">
      <c r="A30" s="4"/>
      <c r="B30" s="7">
        <v>3239</v>
      </c>
      <c r="C30" s="6"/>
      <c r="D30" s="284" t="s">
        <v>44</v>
      </c>
      <c r="E30" s="54">
        <v>0</v>
      </c>
      <c r="F30" s="71">
        <v>0</v>
      </c>
      <c r="G30" s="195">
        <f t="shared" si="1"/>
        <v>0</v>
      </c>
      <c r="H30" s="19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</row>
    <row r="31" spans="1:48" s="31" customFormat="1" ht="15" customHeight="1" x14ac:dyDescent="0.25">
      <c r="A31" s="32"/>
      <c r="B31" s="33">
        <v>329</v>
      </c>
      <c r="C31" s="34"/>
      <c r="D31" s="293" t="s">
        <v>45</v>
      </c>
      <c r="E31" s="67">
        <v>2180</v>
      </c>
      <c r="F31" s="181">
        <f>F32+F33+F34+F35+F36</f>
        <v>2223</v>
      </c>
      <c r="G31" s="181">
        <f t="shared" si="1"/>
        <v>43</v>
      </c>
      <c r="H31" s="181">
        <f t="shared" si="0"/>
        <v>1.9343229869545657</v>
      </c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</row>
    <row r="32" spans="1:48" x14ac:dyDescent="0.25">
      <c r="A32" s="4"/>
      <c r="B32" s="7">
        <v>3292</v>
      </c>
      <c r="C32" s="6"/>
      <c r="D32" s="284" t="s">
        <v>46</v>
      </c>
      <c r="E32" s="54">
        <v>1800</v>
      </c>
      <c r="F32" s="54">
        <v>1843</v>
      </c>
      <c r="G32" s="195">
        <f t="shared" si="1"/>
        <v>43</v>
      </c>
      <c r="H32" s="195">
        <f t="shared" si="0"/>
        <v>2.333152468800868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</row>
    <row r="33" spans="1:22" x14ac:dyDescent="0.25">
      <c r="A33" s="4"/>
      <c r="B33" s="7">
        <v>3293</v>
      </c>
      <c r="C33" s="6"/>
      <c r="D33" s="284" t="s">
        <v>47</v>
      </c>
      <c r="E33" s="54">
        <v>0</v>
      </c>
      <c r="F33" s="71">
        <v>0</v>
      </c>
      <c r="G33" s="195">
        <f t="shared" si="1"/>
        <v>0</v>
      </c>
      <c r="H33" s="19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</row>
    <row r="34" spans="1:22" x14ac:dyDescent="0.25">
      <c r="A34" s="4"/>
      <c r="B34" s="7">
        <v>3294</v>
      </c>
      <c r="C34" s="6"/>
      <c r="D34" s="284" t="s">
        <v>48</v>
      </c>
      <c r="E34" s="54">
        <v>200</v>
      </c>
      <c r="F34" s="54">
        <v>200</v>
      </c>
      <c r="G34" s="195">
        <f t="shared" si="1"/>
        <v>0</v>
      </c>
      <c r="H34" s="195">
        <f t="shared" si="0"/>
        <v>0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1:22" ht="16.5" customHeight="1" x14ac:dyDescent="0.25">
      <c r="A35" s="4"/>
      <c r="B35" s="7">
        <v>3295</v>
      </c>
      <c r="C35" s="6"/>
      <c r="D35" s="284" t="s">
        <v>49</v>
      </c>
      <c r="E35" s="54">
        <v>0</v>
      </c>
      <c r="F35" s="71">
        <v>0</v>
      </c>
      <c r="G35" s="195">
        <f t="shared" si="1"/>
        <v>0</v>
      </c>
      <c r="H35" s="19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</row>
    <row r="36" spans="1:22" ht="15" customHeight="1" x14ac:dyDescent="0.25">
      <c r="A36" s="4"/>
      <c r="B36" s="7">
        <v>3299</v>
      </c>
      <c r="C36" s="6"/>
      <c r="D36" s="284" t="s">
        <v>45</v>
      </c>
      <c r="E36" s="54">
        <v>180</v>
      </c>
      <c r="F36" s="54">
        <v>180</v>
      </c>
      <c r="G36" s="195">
        <f t="shared" si="1"/>
        <v>0</v>
      </c>
      <c r="H36" s="195">
        <f t="shared" si="0"/>
        <v>0</v>
      </c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</row>
    <row r="37" spans="1:22" ht="15" hidden="1" customHeight="1" x14ac:dyDescent="0.25">
      <c r="A37" s="4"/>
      <c r="B37" s="7"/>
      <c r="C37" s="6"/>
      <c r="D37" s="284"/>
      <c r="E37" s="54"/>
      <c r="F37" s="71"/>
      <c r="G37" s="195">
        <f t="shared" si="1"/>
        <v>0</v>
      </c>
      <c r="H37" s="195" t="e">
        <f t="shared" si="0"/>
        <v>#DIV/0!</v>
      </c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spans="1:22" ht="15" hidden="1" customHeight="1" x14ac:dyDescent="0.25">
      <c r="A38" s="4"/>
      <c r="B38" s="7"/>
      <c r="C38" s="6"/>
      <c r="D38" s="284"/>
      <c r="E38" s="54"/>
      <c r="F38" s="71"/>
      <c r="G38" s="195">
        <f t="shared" si="1"/>
        <v>0</v>
      </c>
      <c r="H38" s="195" t="e">
        <f t="shared" si="0"/>
        <v>#DIV/0!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39" spans="1:22" ht="15" hidden="1" customHeight="1" x14ac:dyDescent="0.25">
      <c r="A39" s="4"/>
      <c r="B39" s="7"/>
      <c r="C39" s="6"/>
      <c r="D39" s="284"/>
      <c r="E39" s="54"/>
      <c r="F39" s="71"/>
      <c r="G39" s="195">
        <f t="shared" si="1"/>
        <v>0</v>
      </c>
      <c r="H39" s="195" t="e">
        <f t="shared" si="0"/>
        <v>#DIV/0!</v>
      </c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</row>
    <row r="40" spans="1:22" ht="15.75" hidden="1" customHeight="1" x14ac:dyDescent="0.25">
      <c r="A40" s="4"/>
      <c r="B40" s="7"/>
      <c r="C40" s="6"/>
      <c r="D40" s="284"/>
      <c r="E40" s="54"/>
      <c r="F40" s="71"/>
      <c r="G40" s="195">
        <f t="shared" si="1"/>
        <v>0</v>
      </c>
      <c r="H40" s="195" t="e">
        <f t="shared" si="0"/>
        <v>#DIV/0!</v>
      </c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</row>
    <row r="41" spans="1:22" ht="16.5" hidden="1" customHeight="1" x14ac:dyDescent="0.25">
      <c r="A41" s="4"/>
      <c r="B41" s="7"/>
      <c r="C41" s="6"/>
      <c r="D41" s="284"/>
      <c r="E41" s="54"/>
      <c r="F41" s="71"/>
      <c r="G41" s="195">
        <f t="shared" si="1"/>
        <v>0</v>
      </c>
      <c r="H41" s="195" t="e">
        <f t="shared" si="0"/>
        <v>#DIV/0!</v>
      </c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</row>
    <row r="42" spans="1:22" s="13" customFormat="1" x14ac:dyDescent="0.25">
      <c r="A42" s="15"/>
      <c r="B42" s="16">
        <v>34</v>
      </c>
      <c r="C42" s="17"/>
      <c r="D42" s="294" t="s">
        <v>50</v>
      </c>
      <c r="E42" s="180">
        <v>780</v>
      </c>
      <c r="F42" s="194">
        <f t="shared" ref="F42:F43" si="2">F43</f>
        <v>780</v>
      </c>
      <c r="G42" s="194">
        <f t="shared" si="1"/>
        <v>0</v>
      </c>
      <c r="H42" s="194">
        <f t="shared" si="0"/>
        <v>0</v>
      </c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</row>
    <row r="43" spans="1:22" s="31" customFormat="1" x14ac:dyDescent="0.25">
      <c r="A43" s="32"/>
      <c r="B43" s="36">
        <v>343</v>
      </c>
      <c r="C43" s="34"/>
      <c r="D43" s="293" t="s">
        <v>51</v>
      </c>
      <c r="E43" s="67">
        <v>780</v>
      </c>
      <c r="F43" s="181">
        <f t="shared" si="2"/>
        <v>780</v>
      </c>
      <c r="G43" s="181">
        <f t="shared" si="1"/>
        <v>0</v>
      </c>
      <c r="H43" s="181">
        <f t="shared" si="0"/>
        <v>0</v>
      </c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</row>
    <row r="44" spans="1:22" ht="15.75" customHeight="1" x14ac:dyDescent="0.25">
      <c r="A44" s="4"/>
      <c r="B44" s="7">
        <v>3431</v>
      </c>
      <c r="C44" s="6"/>
      <c r="D44" s="284" t="s">
        <v>52</v>
      </c>
      <c r="E44" s="54">
        <v>780</v>
      </c>
      <c r="F44" s="54">
        <v>780</v>
      </c>
      <c r="G44" s="195">
        <f t="shared" si="1"/>
        <v>0</v>
      </c>
      <c r="H44" s="195">
        <f t="shared" si="0"/>
        <v>0</v>
      </c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</row>
    <row r="45" spans="1:22" s="18" customFormat="1" ht="27.75" customHeight="1" x14ac:dyDescent="0.25">
      <c r="A45" s="633" t="s">
        <v>53</v>
      </c>
      <c r="B45" s="634"/>
      <c r="C45" s="635"/>
      <c r="D45" s="295" t="s">
        <v>55</v>
      </c>
      <c r="E45" s="66">
        <v>4083</v>
      </c>
      <c r="F45" s="192">
        <f>F47</f>
        <v>4387</v>
      </c>
      <c r="G45" s="192">
        <f>F45-E45</f>
        <v>304</v>
      </c>
      <c r="H45" s="192">
        <f t="shared" si="0"/>
        <v>6.9295646227490311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</row>
    <row r="46" spans="1:22" s="45" customFormat="1" ht="27.75" customHeight="1" x14ac:dyDescent="0.25">
      <c r="A46" s="642" t="s">
        <v>161</v>
      </c>
      <c r="B46" s="643"/>
      <c r="C46" s="644"/>
      <c r="D46" s="433" t="s">
        <v>120</v>
      </c>
      <c r="E46" s="54"/>
      <c r="F46" s="71"/>
      <c r="G46" s="71"/>
      <c r="H46" s="71"/>
    </row>
    <row r="47" spans="1:22" s="12" customFormat="1" x14ac:dyDescent="0.25">
      <c r="A47" s="625">
        <v>3</v>
      </c>
      <c r="B47" s="626"/>
      <c r="C47" s="627"/>
      <c r="D47" s="425" t="s">
        <v>13</v>
      </c>
      <c r="E47" s="55">
        <v>4083</v>
      </c>
      <c r="F47" s="193">
        <f>F48</f>
        <v>4387</v>
      </c>
      <c r="G47" s="193">
        <f>F47-E47</f>
        <v>304</v>
      </c>
      <c r="H47" s="193">
        <f t="shared" si="0"/>
        <v>6.9295646227490311</v>
      </c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</row>
    <row r="48" spans="1:22" s="44" customFormat="1" x14ac:dyDescent="0.25">
      <c r="A48" s="645">
        <v>32</v>
      </c>
      <c r="B48" s="646"/>
      <c r="C48" s="647"/>
      <c r="D48" s="296" t="s">
        <v>20</v>
      </c>
      <c r="E48" s="68">
        <v>4083</v>
      </c>
      <c r="F48" s="68">
        <f>F49+F51</f>
        <v>4387</v>
      </c>
      <c r="G48" s="68">
        <f>F48-E48</f>
        <v>304</v>
      </c>
      <c r="H48" s="68">
        <f t="shared" si="0"/>
        <v>6.9295646227490311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</row>
    <row r="49" spans="1:35" s="31" customFormat="1" x14ac:dyDescent="0.25">
      <c r="A49" s="37">
        <v>322</v>
      </c>
      <c r="B49" s="33"/>
      <c r="C49" s="35"/>
      <c r="D49" s="431" t="s">
        <v>31</v>
      </c>
      <c r="E49" s="67">
        <v>840</v>
      </c>
      <c r="F49" s="181">
        <f>F50</f>
        <v>840</v>
      </c>
      <c r="G49" s="181">
        <f>F49-E49</f>
        <v>0</v>
      </c>
      <c r="H49" s="181">
        <f t="shared" si="0"/>
        <v>0</v>
      </c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</row>
    <row r="50" spans="1:35" x14ac:dyDescent="0.25">
      <c r="A50" s="4"/>
      <c r="B50" s="5"/>
      <c r="C50" s="5">
        <v>3224</v>
      </c>
      <c r="D50" s="284" t="s">
        <v>56</v>
      </c>
      <c r="E50" s="355">
        <v>840</v>
      </c>
      <c r="F50" s="355">
        <v>840</v>
      </c>
      <c r="G50" s="355">
        <f t="shared" ref="G50:G53" si="3">F50-E50</f>
        <v>0</v>
      </c>
      <c r="H50" s="355">
        <f t="shared" si="0"/>
        <v>0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</row>
    <row r="51" spans="1:35" s="31" customFormat="1" x14ac:dyDescent="0.25">
      <c r="A51" s="32"/>
      <c r="B51" s="33">
        <v>323</v>
      </c>
      <c r="C51" s="34"/>
      <c r="D51" s="431" t="s">
        <v>36</v>
      </c>
      <c r="E51" s="67">
        <v>3243</v>
      </c>
      <c r="F51" s="181">
        <f>F52+F53</f>
        <v>3547</v>
      </c>
      <c r="G51" s="181">
        <f t="shared" si="3"/>
        <v>304</v>
      </c>
      <c r="H51" s="181">
        <f t="shared" si="0"/>
        <v>8.5706230617423174</v>
      </c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</row>
    <row r="52" spans="1:35" ht="19.899999999999999" customHeight="1" x14ac:dyDescent="0.25">
      <c r="A52" s="4"/>
      <c r="B52" s="5"/>
      <c r="C52" s="6">
        <v>3232</v>
      </c>
      <c r="D52" s="127" t="s">
        <v>57</v>
      </c>
      <c r="E52" s="355">
        <v>3243</v>
      </c>
      <c r="F52" s="195">
        <v>3547</v>
      </c>
      <c r="G52" s="355">
        <f t="shared" si="3"/>
        <v>304</v>
      </c>
      <c r="H52" s="355">
        <f t="shared" si="0"/>
        <v>8.5706230617423174</v>
      </c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1:35" x14ac:dyDescent="0.25">
      <c r="A53" s="4"/>
      <c r="B53" s="5"/>
      <c r="C53" s="6">
        <v>3237</v>
      </c>
      <c r="D53" s="127" t="s">
        <v>42</v>
      </c>
      <c r="E53" s="355">
        <v>0</v>
      </c>
      <c r="F53" s="195">
        <v>0</v>
      </c>
      <c r="G53" s="355">
        <f t="shared" si="3"/>
        <v>0</v>
      </c>
      <c r="H53" s="35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</row>
    <row r="54" spans="1:35" s="18" customFormat="1" ht="25.15" customHeight="1" x14ac:dyDescent="0.25">
      <c r="A54" s="633" t="s">
        <v>58</v>
      </c>
      <c r="B54" s="634"/>
      <c r="C54" s="635"/>
      <c r="D54" s="297" t="s">
        <v>59</v>
      </c>
      <c r="E54" s="182">
        <v>0</v>
      </c>
      <c r="F54" s="196">
        <f>F57</f>
        <v>6000</v>
      </c>
      <c r="G54" s="196">
        <f>F54-E54</f>
        <v>6000</v>
      </c>
      <c r="H54" s="196">
        <f t="shared" si="0"/>
        <v>100</v>
      </c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</row>
    <row r="55" spans="1:35" s="45" customFormat="1" ht="15" hidden="1" customHeight="1" x14ac:dyDescent="0.25">
      <c r="A55" s="8"/>
      <c r="B55" s="9"/>
      <c r="C55" s="10"/>
      <c r="D55" s="298"/>
      <c r="E55" s="54"/>
      <c r="F55" s="71"/>
      <c r="G55" s="71"/>
      <c r="H55" s="71" t="e">
        <f t="shared" si="0"/>
        <v>#DIV/0!</v>
      </c>
    </row>
    <row r="56" spans="1:35" s="45" customFormat="1" ht="17.45" customHeight="1" x14ac:dyDescent="0.25">
      <c r="A56" s="567" t="s">
        <v>162</v>
      </c>
      <c r="B56" s="568"/>
      <c r="C56" s="569"/>
      <c r="D56" s="299" t="s">
        <v>9</v>
      </c>
      <c r="E56" s="54"/>
      <c r="F56" s="71"/>
      <c r="G56" s="71"/>
      <c r="H56" s="71"/>
    </row>
    <row r="57" spans="1:35" s="12" customFormat="1" x14ac:dyDescent="0.25">
      <c r="A57" s="636">
        <v>3</v>
      </c>
      <c r="B57" s="636"/>
      <c r="C57" s="637"/>
      <c r="D57" s="300" t="s">
        <v>13</v>
      </c>
      <c r="E57" s="176">
        <v>0</v>
      </c>
      <c r="F57" s="197">
        <f t="shared" ref="F57:F59" si="4">F58</f>
        <v>6000</v>
      </c>
      <c r="G57" s="197">
        <f>F57-E57</f>
        <v>6000</v>
      </c>
      <c r="H57" s="197">
        <f t="shared" si="0"/>
        <v>100</v>
      </c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</row>
    <row r="58" spans="1:35" s="122" customFormat="1" x14ac:dyDescent="0.25">
      <c r="A58" s="638">
        <v>32</v>
      </c>
      <c r="B58" s="638"/>
      <c r="C58" s="639"/>
      <c r="D58" s="301" t="s">
        <v>20</v>
      </c>
      <c r="E58" s="177">
        <v>0</v>
      </c>
      <c r="F58" s="198">
        <f t="shared" si="4"/>
        <v>6000</v>
      </c>
      <c r="G58" s="198">
        <f t="shared" ref="G58:G60" si="5">F58-E58</f>
        <v>6000</v>
      </c>
      <c r="H58" s="198">
        <f t="shared" si="0"/>
        <v>100</v>
      </c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</row>
    <row r="59" spans="1:35" s="123" customFormat="1" x14ac:dyDescent="0.25">
      <c r="A59" s="640">
        <v>322</v>
      </c>
      <c r="B59" s="640"/>
      <c r="C59" s="641"/>
      <c r="D59" s="302" t="s">
        <v>31</v>
      </c>
      <c r="E59" s="356"/>
      <c r="F59" s="199">
        <f t="shared" si="4"/>
        <v>6000</v>
      </c>
      <c r="G59" s="199">
        <f t="shared" si="5"/>
        <v>6000</v>
      </c>
      <c r="H59" s="199">
        <f t="shared" si="0"/>
        <v>100</v>
      </c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</row>
    <row r="60" spans="1:35" s="45" customFormat="1" x14ac:dyDescent="0.25">
      <c r="A60" s="577">
        <v>3223</v>
      </c>
      <c r="B60" s="577"/>
      <c r="C60" s="578"/>
      <c r="D60" s="298" t="s">
        <v>33</v>
      </c>
      <c r="E60" s="54">
        <v>0</v>
      </c>
      <c r="F60" s="71">
        <v>6000</v>
      </c>
      <c r="G60" s="71">
        <f t="shared" si="5"/>
        <v>6000</v>
      </c>
      <c r="H60" s="71">
        <f t="shared" si="0"/>
        <v>100</v>
      </c>
    </row>
    <row r="61" spans="1:35" s="24" customFormat="1" x14ac:dyDescent="0.25">
      <c r="A61" s="81" t="s">
        <v>60</v>
      </c>
      <c r="B61" s="82"/>
      <c r="C61" s="83"/>
      <c r="D61" s="303" t="s">
        <v>61</v>
      </c>
      <c r="E61" s="200">
        <f>E66+E99+E105+E112</f>
        <v>15119</v>
      </c>
      <c r="F61" s="200">
        <f>F66+F99+F105+F112</f>
        <v>12858.12</v>
      </c>
      <c r="G61" s="200">
        <f>F61-E61</f>
        <v>-2260.8799999999992</v>
      </c>
      <c r="H61" s="200">
        <f t="shared" si="0"/>
        <v>-17.583285892494384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</row>
    <row r="62" spans="1:35" s="45" customFormat="1" ht="15" hidden="1" customHeight="1" x14ac:dyDescent="0.25">
      <c r="A62" s="4"/>
      <c r="B62" s="46"/>
      <c r="C62" s="6"/>
      <c r="D62" s="304"/>
      <c r="E62" s="54"/>
      <c r="F62" s="71"/>
      <c r="G62" s="71"/>
      <c r="H62" s="71" t="e">
        <f t="shared" si="0"/>
        <v>#DIV/0!</v>
      </c>
    </row>
    <row r="63" spans="1:35" s="45" customFormat="1" ht="15" hidden="1" customHeight="1" x14ac:dyDescent="0.25">
      <c r="A63" s="4"/>
      <c r="B63" s="46"/>
      <c r="C63" s="6"/>
      <c r="D63" s="304"/>
      <c r="E63" s="54"/>
      <c r="F63" s="71"/>
      <c r="G63" s="71"/>
      <c r="H63" s="71" t="e">
        <f t="shared" si="0"/>
        <v>#DIV/0!</v>
      </c>
    </row>
    <row r="64" spans="1:35" s="45" customFormat="1" ht="15" hidden="1" customHeight="1" x14ac:dyDescent="0.25">
      <c r="A64" s="4"/>
      <c r="B64" s="46"/>
      <c r="C64" s="6"/>
      <c r="D64" s="304"/>
      <c r="E64" s="54"/>
      <c r="F64" s="71"/>
      <c r="G64" s="71"/>
      <c r="H64" s="71" t="e">
        <f t="shared" si="0"/>
        <v>#DIV/0!</v>
      </c>
    </row>
    <row r="65" spans="1:17" s="45" customFormat="1" ht="15" hidden="1" customHeight="1" x14ac:dyDescent="0.25">
      <c r="A65" s="4"/>
      <c r="B65" s="438"/>
      <c r="C65" s="6"/>
      <c r="D65" s="305"/>
      <c r="E65" s="54"/>
      <c r="F65" s="71"/>
      <c r="G65" s="71"/>
      <c r="H65" s="71" t="e">
        <f t="shared" si="0"/>
        <v>#DIV/0!</v>
      </c>
    </row>
    <row r="66" spans="1:17" x14ac:dyDescent="0.25">
      <c r="A66" s="620" t="s">
        <v>193</v>
      </c>
      <c r="B66" s="620"/>
      <c r="C66" s="621"/>
      <c r="D66" s="306" t="s">
        <v>183</v>
      </c>
      <c r="E66" s="363">
        <f>E68+E84</f>
        <v>14338</v>
      </c>
      <c r="F66" s="363">
        <f>F68+F84</f>
        <v>12195.12</v>
      </c>
      <c r="G66" s="191">
        <f>F66-E66</f>
        <v>-2142.8799999999992</v>
      </c>
      <c r="H66" s="191">
        <f t="shared" si="0"/>
        <v>-17.571618811459004</v>
      </c>
      <c r="I66" s="45"/>
      <c r="J66" s="45"/>
      <c r="K66" s="45"/>
      <c r="L66" s="45"/>
    </row>
    <row r="67" spans="1:17" s="12" customFormat="1" ht="15" customHeight="1" x14ac:dyDescent="0.25">
      <c r="A67" s="567" t="s">
        <v>162</v>
      </c>
      <c r="B67" s="568"/>
      <c r="C67" s="569"/>
      <c r="D67" s="299" t="s">
        <v>9</v>
      </c>
      <c r="E67" s="364"/>
      <c r="F67" s="364"/>
      <c r="G67" s="71"/>
      <c r="H67" s="71"/>
      <c r="I67" s="45"/>
      <c r="J67" s="45"/>
    </row>
    <row r="68" spans="1:17" s="60" customFormat="1" x14ac:dyDescent="0.25">
      <c r="A68" s="25"/>
      <c r="B68" s="29">
        <v>3</v>
      </c>
      <c r="C68" s="30"/>
      <c r="D68" s="300" t="s">
        <v>13</v>
      </c>
      <c r="E68" s="365">
        <f t="shared" ref="E68" si="6">E69+E77</f>
        <v>3727.88</v>
      </c>
      <c r="F68" s="365">
        <f>F69+F77</f>
        <v>3170.75</v>
      </c>
      <c r="G68" s="193">
        <f>F68-E68</f>
        <v>-557.13000000000011</v>
      </c>
      <c r="H68" s="193">
        <f t="shared" si="0"/>
        <v>-17.570921706220929</v>
      </c>
      <c r="I68" s="45"/>
      <c r="J68" s="45"/>
    </row>
    <row r="69" spans="1:17" s="60" customFormat="1" x14ac:dyDescent="0.25">
      <c r="A69" s="428"/>
      <c r="B69" s="436">
        <v>31</v>
      </c>
      <c r="C69" s="437"/>
      <c r="D69" s="307" t="s">
        <v>14</v>
      </c>
      <c r="E69" s="366">
        <f t="shared" ref="E69:F69" si="7">E70+E72+E74</f>
        <v>3571.88</v>
      </c>
      <c r="F69" s="366">
        <f t="shared" si="7"/>
        <v>2962.54</v>
      </c>
      <c r="G69" s="201">
        <f>F69-E69</f>
        <v>-609.34000000000015</v>
      </c>
      <c r="H69" s="201">
        <f t="shared" si="0"/>
        <v>-20.568161104997742</v>
      </c>
      <c r="I69" s="45"/>
      <c r="J69" s="45"/>
    </row>
    <row r="70" spans="1:17" s="60" customFormat="1" x14ac:dyDescent="0.25">
      <c r="A70" s="32"/>
      <c r="B70" s="33">
        <v>311</v>
      </c>
      <c r="C70" s="35"/>
      <c r="D70" s="308" t="s">
        <v>88</v>
      </c>
      <c r="E70" s="367">
        <f t="shared" ref="E70:F70" si="8">E71</f>
        <v>2889.85</v>
      </c>
      <c r="F70" s="367">
        <f t="shared" si="8"/>
        <v>2453.67</v>
      </c>
      <c r="G70" s="181">
        <f>F70-E70</f>
        <v>-436.17999999999984</v>
      </c>
      <c r="H70" s="181">
        <f t="shared" si="0"/>
        <v>-17.776636630027664</v>
      </c>
      <c r="I70" s="45"/>
      <c r="J70" s="45"/>
    </row>
    <row r="71" spans="1:17" s="31" customFormat="1" x14ac:dyDescent="0.25">
      <c r="A71" s="573">
        <v>3111</v>
      </c>
      <c r="B71" s="574"/>
      <c r="C71" s="575"/>
      <c r="D71" s="127" t="s">
        <v>64</v>
      </c>
      <c r="E71" s="368">
        <v>2889.85</v>
      </c>
      <c r="F71" s="368">
        <v>2453.67</v>
      </c>
      <c r="G71" s="368">
        <f t="shared" ref="G71:G98" si="9">F71-E71</f>
        <v>-436.17999999999984</v>
      </c>
      <c r="H71" s="368">
        <f t="shared" ref="H71:H124" si="10">G71/F71*100</f>
        <v>-17.776636630027664</v>
      </c>
      <c r="I71" s="45"/>
      <c r="J71" s="45"/>
    </row>
    <row r="72" spans="1:17" x14ac:dyDescent="0.25">
      <c r="A72" s="32"/>
      <c r="B72" s="33">
        <v>312</v>
      </c>
      <c r="C72" s="35"/>
      <c r="D72" s="308" t="s">
        <v>65</v>
      </c>
      <c r="E72" s="367">
        <f t="shared" ref="E72:F72" si="11">E73</f>
        <v>205.21</v>
      </c>
      <c r="F72" s="367">
        <f t="shared" si="11"/>
        <v>104</v>
      </c>
      <c r="G72" s="181">
        <f t="shared" si="9"/>
        <v>-101.21000000000001</v>
      </c>
      <c r="H72" s="181">
        <f t="shared" si="10"/>
        <v>-97.317307692307693</v>
      </c>
      <c r="I72" s="45"/>
      <c r="J72" s="45"/>
      <c r="K72" s="45"/>
      <c r="L72" s="45"/>
    </row>
    <row r="73" spans="1:17" ht="14.45" customHeight="1" x14ac:dyDescent="0.25">
      <c r="A73" s="573">
        <v>3121</v>
      </c>
      <c r="B73" s="574"/>
      <c r="C73" s="575"/>
      <c r="D73" s="127" t="s">
        <v>65</v>
      </c>
      <c r="E73" s="368">
        <v>205.21</v>
      </c>
      <c r="F73" s="368">
        <v>104</v>
      </c>
      <c r="G73" s="368">
        <f t="shared" si="9"/>
        <v>-101.21000000000001</v>
      </c>
      <c r="H73" s="368">
        <f t="shared" si="10"/>
        <v>-97.317307692307693</v>
      </c>
      <c r="I73" s="45"/>
      <c r="J73" s="45"/>
      <c r="K73" s="45"/>
      <c r="L73" s="45"/>
    </row>
    <row r="74" spans="1:17" s="12" customFormat="1" ht="15" customHeight="1" x14ac:dyDescent="0.25">
      <c r="A74" s="32"/>
      <c r="B74" s="33">
        <v>313</v>
      </c>
      <c r="C74" s="35"/>
      <c r="D74" s="308" t="s">
        <v>66</v>
      </c>
      <c r="E74" s="367">
        <f t="shared" ref="E74:F74" si="12">E75</f>
        <v>476.82</v>
      </c>
      <c r="F74" s="367">
        <f t="shared" si="12"/>
        <v>404.87</v>
      </c>
      <c r="G74" s="181">
        <f t="shared" si="9"/>
        <v>-71.949999999999989</v>
      </c>
      <c r="H74" s="181">
        <f t="shared" si="10"/>
        <v>-17.771136414157628</v>
      </c>
      <c r="I74" s="45"/>
      <c r="J74" s="45"/>
    </row>
    <row r="75" spans="1:17" s="61" customFormat="1" x14ac:dyDescent="0.25">
      <c r="A75" s="573">
        <v>3132</v>
      </c>
      <c r="B75" s="574"/>
      <c r="C75" s="575"/>
      <c r="D75" s="127" t="s">
        <v>89</v>
      </c>
      <c r="E75" s="369">
        <v>476.82</v>
      </c>
      <c r="F75" s="369">
        <v>404.87</v>
      </c>
      <c r="G75" s="368">
        <f t="shared" si="9"/>
        <v>-71.949999999999989</v>
      </c>
      <c r="H75" s="368">
        <f t="shared" si="10"/>
        <v>-17.771136414157628</v>
      </c>
      <c r="I75" s="45"/>
      <c r="J75" s="45"/>
    </row>
    <row r="76" spans="1:17" s="31" customFormat="1" x14ac:dyDescent="0.25">
      <c r="A76" s="573">
        <v>3133</v>
      </c>
      <c r="B76" s="574"/>
      <c r="C76" s="575"/>
      <c r="D76" s="127" t="s">
        <v>116</v>
      </c>
      <c r="E76" s="368">
        <v>0</v>
      </c>
      <c r="F76" s="368">
        <v>0</v>
      </c>
      <c r="G76" s="368">
        <f t="shared" si="9"/>
        <v>0</v>
      </c>
      <c r="H76" s="368"/>
      <c r="I76" s="45"/>
      <c r="J76" s="45"/>
    </row>
    <row r="77" spans="1:17" s="31" customFormat="1" x14ac:dyDescent="0.25">
      <c r="A77" s="428"/>
      <c r="B77" s="436">
        <v>32</v>
      </c>
      <c r="C77" s="437"/>
      <c r="D77" s="307" t="s">
        <v>20</v>
      </c>
      <c r="E77" s="366">
        <f t="shared" ref="E77" si="13">E78</f>
        <v>156</v>
      </c>
      <c r="F77" s="366">
        <f>F78+F81</f>
        <v>208.21</v>
      </c>
      <c r="G77" s="366">
        <f t="shared" si="9"/>
        <v>52.210000000000008</v>
      </c>
      <c r="H77" s="366">
        <f t="shared" si="10"/>
        <v>25.075644781710775</v>
      </c>
      <c r="I77" s="45"/>
      <c r="J77" s="45"/>
    </row>
    <row r="78" spans="1:17" x14ac:dyDescent="0.25">
      <c r="A78" s="32"/>
      <c r="B78" s="33">
        <v>321</v>
      </c>
      <c r="C78" s="35"/>
      <c r="D78" s="308" t="s">
        <v>27</v>
      </c>
      <c r="E78" s="367">
        <f t="shared" ref="E78:F78" si="14">E79+E80</f>
        <v>156</v>
      </c>
      <c r="F78" s="367">
        <f t="shared" si="14"/>
        <v>166.8</v>
      </c>
      <c r="G78" s="181">
        <f t="shared" si="9"/>
        <v>10.800000000000011</v>
      </c>
      <c r="H78" s="181">
        <f t="shared" si="10"/>
        <v>6.4748201438848989</v>
      </c>
      <c r="I78" s="45"/>
      <c r="J78" s="45"/>
      <c r="K78" s="45"/>
      <c r="L78" s="45"/>
    </row>
    <row r="79" spans="1:17" x14ac:dyDescent="0.25">
      <c r="A79" s="573">
        <v>3211</v>
      </c>
      <c r="B79" s="574"/>
      <c r="C79" s="575"/>
      <c r="D79" s="309" t="s">
        <v>117</v>
      </c>
      <c r="E79" s="368">
        <v>0</v>
      </c>
      <c r="F79" s="368">
        <v>52</v>
      </c>
      <c r="G79" s="368">
        <f t="shared" si="9"/>
        <v>52</v>
      </c>
      <c r="H79" s="368">
        <f t="shared" si="10"/>
        <v>100</v>
      </c>
      <c r="I79" s="45"/>
      <c r="J79" s="45"/>
      <c r="K79" s="45"/>
      <c r="L79" s="45"/>
    </row>
    <row r="80" spans="1:17" ht="16.149999999999999" customHeight="1" x14ac:dyDescent="0.25">
      <c r="A80" s="573">
        <v>3212</v>
      </c>
      <c r="B80" s="574"/>
      <c r="C80" s="575"/>
      <c r="D80" s="127" t="s">
        <v>114</v>
      </c>
      <c r="E80" s="368">
        <v>156</v>
      </c>
      <c r="F80" s="368">
        <v>114.8</v>
      </c>
      <c r="G80" s="368">
        <f t="shared" si="9"/>
        <v>-41.2</v>
      </c>
      <c r="H80" s="368">
        <f t="shared" si="10"/>
        <v>-35.888501742160287</v>
      </c>
      <c r="I80" s="45"/>
      <c r="J80" s="45"/>
      <c r="K80" s="45"/>
      <c r="L80" s="45"/>
      <c r="M80" s="447"/>
      <c r="N80" s="448"/>
      <c r="O80" s="449"/>
      <c r="P80" s="449"/>
      <c r="Q80" s="450"/>
    </row>
    <row r="81" spans="1:17" x14ac:dyDescent="0.25">
      <c r="A81" s="631">
        <v>323</v>
      </c>
      <c r="B81" s="631"/>
      <c r="C81" s="631"/>
      <c r="D81" s="372" t="s">
        <v>36</v>
      </c>
      <c r="E81" s="444">
        <f>E82</f>
        <v>0</v>
      </c>
      <c r="F81" s="444">
        <f>F82</f>
        <v>41.41</v>
      </c>
      <c r="G81" s="444">
        <f t="shared" si="9"/>
        <v>41.41</v>
      </c>
      <c r="H81" s="444">
        <f t="shared" si="10"/>
        <v>100</v>
      </c>
      <c r="I81" s="45"/>
      <c r="J81" s="45"/>
      <c r="K81" s="45"/>
      <c r="L81" s="45"/>
      <c r="M81" s="447"/>
      <c r="N81" s="451"/>
      <c r="O81" s="451"/>
      <c r="P81" s="451"/>
      <c r="Q81" s="452"/>
    </row>
    <row r="82" spans="1:17" x14ac:dyDescent="0.25">
      <c r="A82" s="632">
        <v>3236</v>
      </c>
      <c r="B82" s="632"/>
      <c r="C82" s="632"/>
      <c r="D82" s="373" t="s">
        <v>41</v>
      </c>
      <c r="E82" s="368">
        <v>0</v>
      </c>
      <c r="F82" s="368">
        <v>41.41</v>
      </c>
      <c r="G82" s="368">
        <f t="shared" si="9"/>
        <v>41.41</v>
      </c>
      <c r="H82" s="368">
        <f t="shared" si="10"/>
        <v>100</v>
      </c>
      <c r="I82" s="45"/>
      <c r="J82" s="45"/>
      <c r="K82" s="45"/>
      <c r="L82" s="45"/>
      <c r="M82" s="447"/>
      <c r="N82" s="451"/>
      <c r="O82" s="453"/>
      <c r="P82" s="451"/>
      <c r="Q82" s="452"/>
    </row>
    <row r="83" spans="1:17" s="31" customFormat="1" ht="15" customHeight="1" x14ac:dyDescent="0.25">
      <c r="A83" s="567" t="s">
        <v>171</v>
      </c>
      <c r="B83" s="568"/>
      <c r="C83" s="569"/>
      <c r="D83" s="299" t="s">
        <v>172</v>
      </c>
      <c r="E83" s="370"/>
      <c r="F83" s="370"/>
      <c r="G83" s="368">
        <f t="shared" si="9"/>
        <v>0</v>
      </c>
      <c r="H83" s="368"/>
      <c r="I83" s="45"/>
      <c r="J83" s="45"/>
      <c r="M83" s="454"/>
      <c r="N83" s="451"/>
      <c r="O83" s="454"/>
      <c r="P83" s="454"/>
      <c r="Q83" s="454"/>
    </row>
    <row r="84" spans="1:17" x14ac:dyDescent="0.25">
      <c r="A84" s="25"/>
      <c r="B84" s="29">
        <v>3</v>
      </c>
      <c r="C84" s="30"/>
      <c r="D84" s="300" t="s">
        <v>13</v>
      </c>
      <c r="E84" s="365">
        <f t="shared" ref="E84" si="15">E85+E93</f>
        <v>10610.119999999999</v>
      </c>
      <c r="F84" s="365">
        <f>F85+F93</f>
        <v>9024.3700000000008</v>
      </c>
      <c r="G84" s="365">
        <f t="shared" si="9"/>
        <v>-1585.7499999999982</v>
      </c>
      <c r="H84" s="365">
        <f t="shared" si="10"/>
        <v>-17.571863742288912</v>
      </c>
      <c r="I84" s="45"/>
      <c r="J84" s="45"/>
      <c r="K84" s="45"/>
      <c r="L84" s="45"/>
      <c r="M84" s="447"/>
      <c r="N84" s="447"/>
      <c r="O84" s="447"/>
      <c r="P84" s="447"/>
      <c r="Q84" s="447"/>
    </row>
    <row r="85" spans="1:17" x14ac:dyDescent="0.25">
      <c r="A85" s="428"/>
      <c r="B85" s="436">
        <v>31</v>
      </c>
      <c r="C85" s="437"/>
      <c r="D85" s="307" t="s">
        <v>14</v>
      </c>
      <c r="E85" s="366">
        <f t="shared" ref="E85:F85" si="16">E86+E88+E90</f>
        <v>10166.119999999999</v>
      </c>
      <c r="F85" s="366">
        <f t="shared" si="16"/>
        <v>8431.8000000000011</v>
      </c>
      <c r="G85" s="366">
        <f t="shared" si="9"/>
        <v>-1734.3199999999979</v>
      </c>
      <c r="H85" s="366">
        <f t="shared" si="10"/>
        <v>-20.568799070186646</v>
      </c>
      <c r="I85" s="45"/>
      <c r="J85" s="45"/>
      <c r="K85" s="45"/>
      <c r="L85" s="45"/>
      <c r="M85" s="447"/>
      <c r="N85" s="447"/>
      <c r="O85" s="447"/>
      <c r="P85" s="447"/>
      <c r="Q85" s="447"/>
    </row>
    <row r="86" spans="1:17" x14ac:dyDescent="0.25">
      <c r="A86" s="32"/>
      <c r="B86" s="33">
        <v>311</v>
      </c>
      <c r="C86" s="35"/>
      <c r="D86" s="308" t="s">
        <v>88</v>
      </c>
      <c r="E86" s="367">
        <f t="shared" ref="E86:F86" si="17">E87</f>
        <v>8224.94</v>
      </c>
      <c r="F86" s="367">
        <f t="shared" si="17"/>
        <v>6983.52</v>
      </c>
      <c r="G86" s="181">
        <f t="shared" si="9"/>
        <v>-1241.42</v>
      </c>
      <c r="H86" s="181">
        <f t="shared" si="10"/>
        <v>-17.776422205420761</v>
      </c>
      <c r="I86" s="45"/>
      <c r="J86" s="45"/>
      <c r="K86" s="45"/>
      <c r="L86" s="45"/>
    </row>
    <row r="87" spans="1:17" x14ac:dyDescent="0.25">
      <c r="A87" s="573">
        <v>3111</v>
      </c>
      <c r="B87" s="574"/>
      <c r="C87" s="575"/>
      <c r="D87" s="127" t="s">
        <v>64</v>
      </c>
      <c r="E87" s="371">
        <v>8224.94</v>
      </c>
      <c r="F87" s="371">
        <v>6983.52</v>
      </c>
      <c r="G87" s="368">
        <f t="shared" si="9"/>
        <v>-1241.42</v>
      </c>
      <c r="H87" s="368">
        <f t="shared" si="10"/>
        <v>-17.776422205420761</v>
      </c>
      <c r="I87" s="45"/>
      <c r="J87" s="45"/>
      <c r="K87" s="45"/>
      <c r="L87" s="45"/>
    </row>
    <row r="88" spans="1:17" x14ac:dyDescent="0.25">
      <c r="A88" s="32"/>
      <c r="B88" s="33">
        <v>312</v>
      </c>
      <c r="C88" s="35"/>
      <c r="D88" s="308" t="s">
        <v>65</v>
      </c>
      <c r="E88" s="367">
        <f t="shared" ref="E88:F88" si="18">E89</f>
        <v>584.05999999999995</v>
      </c>
      <c r="F88" s="367">
        <f t="shared" si="18"/>
        <v>296</v>
      </c>
      <c r="G88" s="181">
        <f t="shared" si="9"/>
        <v>-288.05999999999995</v>
      </c>
      <c r="H88" s="181">
        <f t="shared" si="10"/>
        <v>-97.317567567567551</v>
      </c>
      <c r="I88" s="45"/>
      <c r="J88" s="45"/>
      <c r="K88" s="45"/>
      <c r="L88" s="45"/>
    </row>
    <row r="89" spans="1:17" x14ac:dyDescent="0.25">
      <c r="A89" s="573">
        <v>3121</v>
      </c>
      <c r="B89" s="574"/>
      <c r="C89" s="575"/>
      <c r="D89" s="127" t="s">
        <v>65</v>
      </c>
      <c r="E89" s="368">
        <v>584.05999999999995</v>
      </c>
      <c r="F89" s="368">
        <v>296</v>
      </c>
      <c r="G89" s="368">
        <f t="shared" si="9"/>
        <v>-288.05999999999995</v>
      </c>
      <c r="H89" s="368">
        <f t="shared" si="10"/>
        <v>-97.317567567567551</v>
      </c>
      <c r="I89" s="45"/>
      <c r="J89" s="45"/>
      <c r="K89" s="45"/>
      <c r="L89" s="45"/>
    </row>
    <row r="90" spans="1:17" x14ac:dyDescent="0.25">
      <c r="A90" s="32"/>
      <c r="B90" s="33">
        <v>313</v>
      </c>
      <c r="C90" s="35"/>
      <c r="D90" s="308" t="s">
        <v>66</v>
      </c>
      <c r="E90" s="367">
        <f t="shared" ref="E90:F90" si="19">E91</f>
        <v>1357.12</v>
      </c>
      <c r="F90" s="367">
        <f t="shared" si="19"/>
        <v>1152.28</v>
      </c>
      <c r="G90" s="181">
        <f t="shared" si="9"/>
        <v>-204.83999999999992</v>
      </c>
      <c r="H90" s="181">
        <f t="shared" si="10"/>
        <v>-17.776929218592695</v>
      </c>
      <c r="I90" s="45"/>
      <c r="J90" s="45"/>
      <c r="K90" s="45"/>
      <c r="L90" s="45"/>
    </row>
    <row r="91" spans="1:17" x14ac:dyDescent="0.25">
      <c r="A91" s="573">
        <v>3132</v>
      </c>
      <c r="B91" s="574"/>
      <c r="C91" s="575"/>
      <c r="D91" s="127" t="s">
        <v>89</v>
      </c>
      <c r="E91" s="368">
        <v>1357.12</v>
      </c>
      <c r="F91" s="368">
        <v>1152.28</v>
      </c>
      <c r="G91" s="368">
        <f t="shared" si="9"/>
        <v>-204.83999999999992</v>
      </c>
      <c r="H91" s="368">
        <f t="shared" si="10"/>
        <v>-17.776929218592695</v>
      </c>
      <c r="I91" s="45"/>
      <c r="J91" s="45"/>
      <c r="K91" s="45"/>
      <c r="L91" s="45"/>
    </row>
    <row r="92" spans="1:17" x14ac:dyDescent="0.25">
      <c r="A92" s="573">
        <v>3133</v>
      </c>
      <c r="B92" s="574"/>
      <c r="C92" s="575"/>
      <c r="D92" s="127" t="s">
        <v>116</v>
      </c>
      <c r="E92" s="368">
        <v>0</v>
      </c>
      <c r="F92" s="368">
        <v>0</v>
      </c>
      <c r="G92" s="368">
        <f t="shared" si="9"/>
        <v>0</v>
      </c>
      <c r="H92" s="368"/>
      <c r="I92" s="45"/>
      <c r="J92" s="45"/>
      <c r="K92" s="45"/>
      <c r="L92" s="45"/>
    </row>
    <row r="93" spans="1:17" s="31" customFormat="1" x14ac:dyDescent="0.25">
      <c r="A93" s="428"/>
      <c r="B93" s="436">
        <v>32</v>
      </c>
      <c r="C93" s="437"/>
      <c r="D93" s="307" t="s">
        <v>20</v>
      </c>
      <c r="E93" s="366">
        <f t="shared" ref="E93" si="20">E94</f>
        <v>444</v>
      </c>
      <c r="F93" s="366">
        <f>F94+F97</f>
        <v>592.56999999999994</v>
      </c>
      <c r="G93" s="366">
        <f t="shared" si="9"/>
        <v>148.56999999999994</v>
      </c>
      <c r="H93" s="366">
        <f t="shared" si="10"/>
        <v>25.072143375466183</v>
      </c>
      <c r="I93" s="45"/>
      <c r="J93" s="45"/>
    </row>
    <row r="94" spans="1:17" x14ac:dyDescent="0.25">
      <c r="A94" s="32"/>
      <c r="B94" s="33">
        <v>321</v>
      </c>
      <c r="C94" s="35"/>
      <c r="D94" s="308" t="s">
        <v>27</v>
      </c>
      <c r="E94" s="367">
        <f t="shared" ref="E94:F94" si="21">E95+E96</f>
        <v>444</v>
      </c>
      <c r="F94" s="367">
        <f t="shared" si="21"/>
        <v>474.71</v>
      </c>
      <c r="G94" s="181">
        <f t="shared" si="9"/>
        <v>30.70999999999998</v>
      </c>
      <c r="H94" s="181">
        <f t="shared" si="10"/>
        <v>6.4692127825409163</v>
      </c>
      <c r="I94" s="45"/>
      <c r="J94" s="45"/>
      <c r="K94" s="45"/>
      <c r="L94" s="45"/>
    </row>
    <row r="95" spans="1:17" ht="15" customHeight="1" x14ac:dyDescent="0.25">
      <c r="A95" s="573">
        <v>3211</v>
      </c>
      <c r="B95" s="574"/>
      <c r="C95" s="575"/>
      <c r="D95" s="309" t="s">
        <v>117</v>
      </c>
      <c r="E95" s="368">
        <v>0</v>
      </c>
      <c r="F95" s="368">
        <v>148</v>
      </c>
      <c r="G95" s="368">
        <f t="shared" si="9"/>
        <v>148</v>
      </c>
      <c r="H95" s="368">
        <f t="shared" si="10"/>
        <v>100</v>
      </c>
      <c r="I95" s="45"/>
      <c r="J95" s="45"/>
      <c r="K95" s="45"/>
      <c r="L95" s="45"/>
    </row>
    <row r="96" spans="1:17" x14ac:dyDescent="0.25">
      <c r="A96" s="573">
        <v>3212</v>
      </c>
      <c r="B96" s="574"/>
      <c r="C96" s="575"/>
      <c r="D96" s="127" t="s">
        <v>114</v>
      </c>
      <c r="E96" s="368">
        <v>444</v>
      </c>
      <c r="F96" s="368">
        <v>326.70999999999998</v>
      </c>
      <c r="G96" s="368">
        <f t="shared" si="9"/>
        <v>-117.29000000000002</v>
      </c>
      <c r="H96" s="368">
        <f t="shared" si="10"/>
        <v>-35.900339750849383</v>
      </c>
      <c r="I96" s="45"/>
      <c r="J96" s="45"/>
      <c r="K96" s="45"/>
      <c r="L96" s="45"/>
    </row>
    <row r="97" spans="1:12" x14ac:dyDescent="0.25">
      <c r="A97" s="631">
        <v>323</v>
      </c>
      <c r="B97" s="631"/>
      <c r="C97" s="631"/>
      <c r="D97" s="372" t="s">
        <v>36</v>
      </c>
      <c r="E97" s="374">
        <v>0</v>
      </c>
      <c r="F97" s="445">
        <f>F98</f>
        <v>117.86</v>
      </c>
      <c r="G97" s="181">
        <f t="shared" si="9"/>
        <v>117.86</v>
      </c>
      <c r="H97" s="181">
        <f t="shared" si="10"/>
        <v>100</v>
      </c>
      <c r="I97" s="45"/>
      <c r="J97" s="45"/>
      <c r="K97" s="45"/>
      <c r="L97" s="45"/>
    </row>
    <row r="98" spans="1:12" x14ac:dyDescent="0.25">
      <c r="A98" s="632">
        <v>3236</v>
      </c>
      <c r="B98" s="632"/>
      <c r="C98" s="632"/>
      <c r="D98" s="373" t="s">
        <v>41</v>
      </c>
      <c r="E98" s="368">
        <v>0</v>
      </c>
      <c r="F98" s="368">
        <v>117.86</v>
      </c>
      <c r="G98" s="368">
        <f t="shared" si="9"/>
        <v>117.86</v>
      </c>
      <c r="H98" s="368">
        <f t="shared" si="10"/>
        <v>100</v>
      </c>
      <c r="I98" s="45"/>
      <c r="J98" s="45"/>
      <c r="K98" s="45"/>
      <c r="L98" s="45"/>
    </row>
    <row r="99" spans="1:12" ht="17.25" customHeight="1" x14ac:dyDescent="0.25">
      <c r="A99" s="87" t="s">
        <v>67</v>
      </c>
      <c r="B99" s="88"/>
      <c r="C99" s="89"/>
      <c r="D99" s="310" t="s">
        <v>158</v>
      </c>
      <c r="E99" s="192">
        <f>E101</f>
        <v>531</v>
      </c>
      <c r="F99" s="192">
        <f>F101</f>
        <v>531</v>
      </c>
      <c r="G99" s="192">
        <f>F99-E99</f>
        <v>0</v>
      </c>
      <c r="H99" s="192">
        <f t="shared" si="10"/>
        <v>0</v>
      </c>
      <c r="I99" s="45"/>
      <c r="J99" s="45"/>
    </row>
    <row r="100" spans="1:12" x14ac:dyDescent="0.25">
      <c r="A100" s="622" t="s">
        <v>162</v>
      </c>
      <c r="B100" s="623"/>
      <c r="C100" s="624"/>
      <c r="D100" s="299" t="s">
        <v>120</v>
      </c>
      <c r="E100" s="54"/>
      <c r="F100" s="71"/>
      <c r="G100" s="71"/>
      <c r="H100" s="71"/>
      <c r="I100" s="45"/>
      <c r="J100" s="45"/>
    </row>
    <row r="101" spans="1:12" x14ac:dyDescent="0.25">
      <c r="A101" s="625">
        <v>3</v>
      </c>
      <c r="B101" s="626"/>
      <c r="C101" s="627"/>
      <c r="D101" s="425" t="s">
        <v>13</v>
      </c>
      <c r="E101" s="55">
        <v>531</v>
      </c>
      <c r="F101" s="193">
        <f t="shared" ref="F101:F103" si="22">F102</f>
        <v>531</v>
      </c>
      <c r="G101" s="193">
        <f>F101-E101</f>
        <v>0</v>
      </c>
      <c r="H101" s="193">
        <f t="shared" si="10"/>
        <v>0</v>
      </c>
      <c r="I101" s="45"/>
      <c r="J101" s="45"/>
    </row>
    <row r="102" spans="1:12" x14ac:dyDescent="0.25">
      <c r="A102" s="628">
        <v>32</v>
      </c>
      <c r="B102" s="629"/>
      <c r="C102" s="630"/>
      <c r="D102" s="311" t="s">
        <v>20</v>
      </c>
      <c r="E102" s="56">
        <v>531</v>
      </c>
      <c r="F102" s="201">
        <f t="shared" si="22"/>
        <v>531</v>
      </c>
      <c r="G102" s="201">
        <f t="shared" ref="G102:G124" si="23">F102-E102</f>
        <v>0</v>
      </c>
      <c r="H102" s="201">
        <f t="shared" si="10"/>
        <v>0</v>
      </c>
      <c r="I102" s="45"/>
      <c r="J102" s="45"/>
    </row>
    <row r="103" spans="1:12" x14ac:dyDescent="0.25">
      <c r="A103" s="4"/>
      <c r="B103" s="36">
        <v>323</v>
      </c>
      <c r="C103" s="34"/>
      <c r="D103" s="293" t="s">
        <v>36</v>
      </c>
      <c r="E103" s="67">
        <v>531</v>
      </c>
      <c r="F103" s="181">
        <f t="shared" si="22"/>
        <v>531</v>
      </c>
      <c r="G103" s="181">
        <f t="shared" si="23"/>
        <v>0</v>
      </c>
      <c r="H103" s="181">
        <f t="shared" si="10"/>
        <v>0</v>
      </c>
      <c r="I103" s="45"/>
      <c r="J103" s="45"/>
    </row>
    <row r="104" spans="1:12" x14ac:dyDescent="0.25">
      <c r="A104" s="4"/>
      <c r="B104" s="46"/>
      <c r="C104" s="6">
        <v>3237</v>
      </c>
      <c r="D104" s="298" t="s">
        <v>118</v>
      </c>
      <c r="E104" s="54">
        <v>531</v>
      </c>
      <c r="F104" s="54">
        <v>531</v>
      </c>
      <c r="G104" s="54">
        <f t="shared" si="23"/>
        <v>0</v>
      </c>
      <c r="H104" s="54">
        <f t="shared" si="10"/>
        <v>0</v>
      </c>
      <c r="I104" s="45"/>
      <c r="J104" s="45"/>
    </row>
    <row r="105" spans="1:12" x14ac:dyDescent="0.25">
      <c r="A105" s="618" t="s">
        <v>222</v>
      </c>
      <c r="B105" s="618"/>
      <c r="C105" s="618"/>
      <c r="D105" s="385" t="s">
        <v>223</v>
      </c>
      <c r="E105" s="386">
        <v>250</v>
      </c>
      <c r="F105" s="386">
        <v>0</v>
      </c>
      <c r="G105" s="386">
        <f t="shared" si="23"/>
        <v>-250</v>
      </c>
      <c r="H105" s="386"/>
      <c r="I105" s="45"/>
      <c r="J105" s="45"/>
    </row>
    <row r="106" spans="1:12" ht="14.45" customHeight="1" x14ac:dyDescent="0.25">
      <c r="A106" s="615" t="s">
        <v>160</v>
      </c>
      <c r="B106" s="616"/>
      <c r="C106" s="617"/>
      <c r="D106" s="422" t="s">
        <v>9</v>
      </c>
      <c r="E106" s="380"/>
      <c r="F106" s="380"/>
      <c r="G106" s="380"/>
      <c r="H106" s="380"/>
      <c r="I106" s="45"/>
      <c r="J106" s="45"/>
    </row>
    <row r="107" spans="1:12" x14ac:dyDescent="0.25">
      <c r="A107" s="25"/>
      <c r="B107" s="375">
        <v>3</v>
      </c>
      <c r="C107" s="26"/>
      <c r="D107" s="376" t="s">
        <v>13</v>
      </c>
      <c r="E107" s="381">
        <v>250</v>
      </c>
      <c r="F107" s="381">
        <v>0</v>
      </c>
      <c r="G107" s="193">
        <f t="shared" si="23"/>
        <v>-250</v>
      </c>
      <c r="H107" s="193"/>
      <c r="I107" s="45"/>
      <c r="J107" s="45"/>
    </row>
    <row r="108" spans="1:12" x14ac:dyDescent="0.25">
      <c r="A108" s="428"/>
      <c r="B108" s="377">
        <v>32</v>
      </c>
      <c r="C108" s="430"/>
      <c r="D108" s="378" t="s">
        <v>20</v>
      </c>
      <c r="E108" s="382">
        <v>250</v>
      </c>
      <c r="F108" s="382">
        <v>0</v>
      </c>
      <c r="G108" s="201">
        <f t="shared" si="23"/>
        <v>-250</v>
      </c>
      <c r="H108" s="201"/>
      <c r="I108" s="45"/>
      <c r="J108" s="45"/>
    </row>
    <row r="109" spans="1:12" x14ac:dyDescent="0.25">
      <c r="A109" s="32"/>
      <c r="B109" s="36">
        <v>329</v>
      </c>
      <c r="C109" s="34"/>
      <c r="D109" s="379" t="s">
        <v>45</v>
      </c>
      <c r="E109" s="383">
        <v>250</v>
      </c>
      <c r="F109" s="383">
        <v>0</v>
      </c>
      <c r="G109" s="181">
        <f t="shared" si="23"/>
        <v>-250</v>
      </c>
      <c r="H109" s="181"/>
      <c r="I109" s="45"/>
      <c r="J109" s="45"/>
    </row>
    <row r="110" spans="1:12" x14ac:dyDescent="0.25">
      <c r="A110" s="4"/>
      <c r="B110" s="7">
        <v>3291</v>
      </c>
      <c r="C110" s="6"/>
      <c r="D110" s="373" t="s">
        <v>224</v>
      </c>
      <c r="E110" s="384">
        <v>250</v>
      </c>
      <c r="F110" s="384">
        <v>0</v>
      </c>
      <c r="G110" s="54">
        <f t="shared" si="23"/>
        <v>-250</v>
      </c>
      <c r="H110" s="54"/>
      <c r="I110" s="45"/>
      <c r="J110" s="45"/>
    </row>
    <row r="111" spans="1:12" x14ac:dyDescent="0.25">
      <c r="A111" s="4"/>
      <c r="B111" s="7">
        <v>3299</v>
      </c>
      <c r="C111" s="6"/>
      <c r="D111" s="373" t="s">
        <v>45</v>
      </c>
      <c r="E111" s="384">
        <v>0</v>
      </c>
      <c r="F111" s="71">
        <v>0</v>
      </c>
      <c r="G111" s="54">
        <f t="shared" si="23"/>
        <v>0</v>
      </c>
      <c r="H111" s="54"/>
      <c r="I111" s="45"/>
      <c r="J111" s="45"/>
    </row>
    <row r="112" spans="1:12" x14ac:dyDescent="0.25">
      <c r="A112" s="618" t="s">
        <v>222</v>
      </c>
      <c r="B112" s="618"/>
      <c r="C112" s="618"/>
      <c r="D112" s="385" t="s">
        <v>239</v>
      </c>
      <c r="E112" s="386">
        <v>0</v>
      </c>
      <c r="F112" s="386">
        <f>F114</f>
        <v>132</v>
      </c>
      <c r="G112" s="386">
        <f t="shared" ref="G112" si="24">F112-E112</f>
        <v>132</v>
      </c>
      <c r="H112" s="386">
        <f t="shared" si="10"/>
        <v>100</v>
      </c>
      <c r="I112" s="45"/>
      <c r="J112" s="45"/>
    </row>
    <row r="113" spans="1:10" ht="14.45" customHeight="1" x14ac:dyDescent="0.25">
      <c r="A113" s="615" t="s">
        <v>160</v>
      </c>
      <c r="B113" s="616"/>
      <c r="C113" s="617"/>
      <c r="D113" s="443" t="s">
        <v>9</v>
      </c>
      <c r="E113" s="380"/>
      <c r="F113" s="380"/>
      <c r="G113" s="380"/>
      <c r="H113" s="380"/>
      <c r="I113" s="45"/>
      <c r="J113" s="45"/>
    </row>
    <row r="114" spans="1:10" x14ac:dyDescent="0.25">
      <c r="A114" s="25"/>
      <c r="B114" s="375">
        <v>3</v>
      </c>
      <c r="C114" s="26"/>
      <c r="D114" s="376" t="s">
        <v>13</v>
      </c>
      <c r="E114" s="381">
        <v>0</v>
      </c>
      <c r="F114" s="381">
        <f>F115</f>
        <v>132</v>
      </c>
      <c r="G114" s="193">
        <f t="shared" ref="G114:G118" si="25">F114-E114</f>
        <v>132</v>
      </c>
      <c r="H114" s="193">
        <f t="shared" si="10"/>
        <v>100</v>
      </c>
      <c r="I114" s="45"/>
      <c r="J114" s="45"/>
    </row>
    <row r="115" spans="1:10" x14ac:dyDescent="0.25">
      <c r="A115" s="441"/>
      <c r="B115" s="377">
        <v>32</v>
      </c>
      <c r="C115" s="442"/>
      <c r="D115" s="378" t="s">
        <v>20</v>
      </c>
      <c r="E115" s="382">
        <v>0</v>
      </c>
      <c r="F115" s="382">
        <f>F116</f>
        <v>132</v>
      </c>
      <c r="G115" s="201">
        <f t="shared" si="25"/>
        <v>132</v>
      </c>
      <c r="H115" s="201">
        <f t="shared" si="10"/>
        <v>100</v>
      </c>
      <c r="I115" s="45"/>
      <c r="J115" s="45"/>
    </row>
    <row r="116" spans="1:10" x14ac:dyDescent="0.25">
      <c r="A116" s="32"/>
      <c r="B116" s="36">
        <v>329</v>
      </c>
      <c r="C116" s="34"/>
      <c r="D116" s="379" t="s">
        <v>45</v>
      </c>
      <c r="E116" s="383">
        <v>0</v>
      </c>
      <c r="F116" s="383">
        <f>F117</f>
        <v>132</v>
      </c>
      <c r="G116" s="181">
        <f t="shared" si="25"/>
        <v>132</v>
      </c>
      <c r="H116" s="181">
        <f t="shared" si="10"/>
        <v>100</v>
      </c>
      <c r="I116" s="45"/>
      <c r="J116" s="45"/>
    </row>
    <row r="117" spans="1:10" x14ac:dyDescent="0.25">
      <c r="A117" s="4"/>
      <c r="B117" s="7">
        <v>3291</v>
      </c>
      <c r="C117" s="6"/>
      <c r="D117" s="373" t="s">
        <v>224</v>
      </c>
      <c r="E117" s="384">
        <v>0</v>
      </c>
      <c r="F117" s="384">
        <v>132</v>
      </c>
      <c r="G117" s="54">
        <f t="shared" si="25"/>
        <v>132</v>
      </c>
      <c r="H117" s="54">
        <f t="shared" si="10"/>
        <v>100</v>
      </c>
      <c r="I117" s="45"/>
      <c r="J117" s="45"/>
    </row>
    <row r="118" spans="1:10" x14ac:dyDescent="0.25">
      <c r="A118" s="4"/>
      <c r="B118" s="7">
        <v>3299</v>
      </c>
      <c r="C118" s="6"/>
      <c r="D118" s="373" t="s">
        <v>45</v>
      </c>
      <c r="E118" s="384">
        <v>0</v>
      </c>
      <c r="F118" s="71">
        <v>132</v>
      </c>
      <c r="G118" s="54">
        <f t="shared" si="25"/>
        <v>132</v>
      </c>
      <c r="H118" s="54">
        <f t="shared" si="10"/>
        <v>100</v>
      </c>
      <c r="I118" s="45"/>
      <c r="J118" s="45"/>
    </row>
    <row r="119" spans="1:10" ht="30" x14ac:dyDescent="0.25">
      <c r="A119" s="619" t="s">
        <v>72</v>
      </c>
      <c r="B119" s="620"/>
      <c r="C119" s="621"/>
      <c r="D119" s="315" t="s">
        <v>68</v>
      </c>
      <c r="E119" s="446">
        <v>1000</v>
      </c>
      <c r="F119" s="315">
        <f>F121</f>
        <v>1262.71</v>
      </c>
      <c r="G119" s="315">
        <f t="shared" si="23"/>
        <v>262.71000000000004</v>
      </c>
      <c r="H119" s="446">
        <f t="shared" si="10"/>
        <v>20.805252195674385</v>
      </c>
      <c r="I119" s="45"/>
      <c r="J119" s="45"/>
    </row>
    <row r="120" spans="1:10" s="31" customFormat="1" ht="18" customHeight="1" x14ac:dyDescent="0.25">
      <c r="A120" s="567" t="s">
        <v>127</v>
      </c>
      <c r="B120" s="568"/>
      <c r="C120" s="569"/>
      <c r="D120" s="433" t="s">
        <v>121</v>
      </c>
      <c r="E120" s="355"/>
      <c r="F120" s="195"/>
      <c r="G120" s="54">
        <f t="shared" si="23"/>
        <v>0</v>
      </c>
      <c r="H120" s="54"/>
      <c r="I120" s="45"/>
      <c r="J120" s="45"/>
    </row>
    <row r="121" spans="1:10" ht="18" customHeight="1" x14ac:dyDescent="0.25">
      <c r="A121" s="25"/>
      <c r="B121" s="27">
        <v>3</v>
      </c>
      <c r="C121" s="26"/>
      <c r="D121" s="313" t="s">
        <v>13</v>
      </c>
      <c r="E121" s="357">
        <v>1000</v>
      </c>
      <c r="F121" s="202">
        <f t="shared" ref="F121:F123" si="26">F122</f>
        <v>1262.71</v>
      </c>
      <c r="G121" s="193">
        <f t="shared" si="23"/>
        <v>262.71000000000004</v>
      </c>
      <c r="H121" s="193">
        <f t="shared" si="10"/>
        <v>20.805252195674385</v>
      </c>
      <c r="I121" s="45"/>
      <c r="J121" s="45"/>
    </row>
    <row r="122" spans="1:10" ht="26.25" x14ac:dyDescent="0.25">
      <c r="A122" s="428"/>
      <c r="B122" s="429">
        <v>37</v>
      </c>
      <c r="C122" s="430"/>
      <c r="D122" s="314" t="s">
        <v>69</v>
      </c>
      <c r="E122" s="358">
        <v>1000</v>
      </c>
      <c r="F122" s="203">
        <f t="shared" si="26"/>
        <v>1262.71</v>
      </c>
      <c r="G122" s="201">
        <f t="shared" si="23"/>
        <v>262.71000000000004</v>
      </c>
      <c r="H122" s="201">
        <f t="shared" si="10"/>
        <v>20.805252195674385</v>
      </c>
      <c r="I122" s="45"/>
      <c r="J122" s="45"/>
    </row>
    <row r="123" spans="1:10" s="12" customFormat="1" ht="18" customHeight="1" x14ac:dyDescent="0.25">
      <c r="A123" s="32"/>
      <c r="B123" s="38">
        <v>372</v>
      </c>
      <c r="C123" s="34"/>
      <c r="D123" s="293" t="s">
        <v>70</v>
      </c>
      <c r="E123" s="359">
        <v>1000</v>
      </c>
      <c r="F123" s="204">
        <f t="shared" si="26"/>
        <v>1262.71</v>
      </c>
      <c r="G123" s="181">
        <f t="shared" si="23"/>
        <v>262.71000000000004</v>
      </c>
      <c r="H123" s="181">
        <f t="shared" si="10"/>
        <v>20.805252195674385</v>
      </c>
      <c r="I123" s="45"/>
      <c r="J123" s="45"/>
    </row>
    <row r="124" spans="1:10" s="14" customFormat="1" ht="26.25" x14ac:dyDescent="0.25">
      <c r="A124" s="573">
        <v>3723</v>
      </c>
      <c r="B124" s="574"/>
      <c r="C124" s="575"/>
      <c r="D124" s="284" t="s">
        <v>71</v>
      </c>
      <c r="E124" s="54">
        <v>1000</v>
      </c>
      <c r="F124" s="54">
        <v>1262.71</v>
      </c>
      <c r="G124" s="54">
        <f t="shared" si="23"/>
        <v>262.71000000000004</v>
      </c>
      <c r="H124" s="54">
        <f t="shared" si="10"/>
        <v>20.805252195674385</v>
      </c>
      <c r="I124" s="45"/>
      <c r="J124" s="45"/>
    </row>
    <row r="125" spans="1:10" s="31" customFormat="1" ht="18" customHeight="1" x14ac:dyDescent="0.25">
      <c r="A125" s="93" t="s">
        <v>60</v>
      </c>
      <c r="B125" s="85"/>
      <c r="C125" s="86"/>
      <c r="D125" s="315" t="s">
        <v>73</v>
      </c>
      <c r="E125" s="205">
        <f>E126+E132</f>
        <v>0</v>
      </c>
      <c r="F125" s="205">
        <f>F126+F132</f>
        <v>0</v>
      </c>
      <c r="G125" s="205">
        <v>0</v>
      </c>
      <c r="H125" s="205"/>
      <c r="I125" s="45"/>
      <c r="J125" s="45"/>
    </row>
    <row r="126" spans="1:10" ht="18" customHeight="1" x14ac:dyDescent="0.25">
      <c r="A126" s="90" t="s">
        <v>122</v>
      </c>
      <c r="B126" s="94"/>
      <c r="C126" s="119"/>
      <c r="D126" s="316" t="s">
        <v>123</v>
      </c>
      <c r="E126" s="360">
        <v>0</v>
      </c>
      <c r="F126" s="206">
        <v>0</v>
      </c>
      <c r="G126" s="206">
        <v>0</v>
      </c>
      <c r="H126" s="206"/>
      <c r="I126" s="45"/>
      <c r="J126" s="45"/>
    </row>
    <row r="127" spans="1:10" ht="18" customHeight="1" x14ac:dyDescent="0.25">
      <c r="A127" s="606" t="s">
        <v>160</v>
      </c>
      <c r="B127" s="607"/>
      <c r="C127" s="608"/>
      <c r="D127" s="317" t="s">
        <v>124</v>
      </c>
      <c r="E127" s="54">
        <v>0</v>
      </c>
      <c r="F127" s="71">
        <v>0</v>
      </c>
      <c r="G127" s="71">
        <v>0</v>
      </c>
      <c r="H127" s="71"/>
      <c r="I127" s="45"/>
      <c r="J127" s="45"/>
    </row>
    <row r="128" spans="1:10" ht="18" customHeight="1" x14ac:dyDescent="0.25">
      <c r="A128" s="609">
        <v>4</v>
      </c>
      <c r="B128" s="610"/>
      <c r="C128" s="611"/>
      <c r="D128" s="421" t="s">
        <v>15</v>
      </c>
      <c r="E128" s="55">
        <v>0</v>
      </c>
      <c r="F128" s="193">
        <f>F129</f>
        <v>0</v>
      </c>
      <c r="G128" s="193">
        <v>0</v>
      </c>
      <c r="H128" s="193"/>
      <c r="I128" s="45"/>
      <c r="J128" s="45"/>
    </row>
    <row r="129" spans="1:10" ht="18" customHeight="1" x14ac:dyDescent="0.25">
      <c r="A129" s="612">
        <v>42</v>
      </c>
      <c r="B129" s="613"/>
      <c r="C129" s="614"/>
      <c r="D129" s="318" t="s">
        <v>115</v>
      </c>
      <c r="E129" s="358">
        <v>0</v>
      </c>
      <c r="F129" s="203">
        <v>0</v>
      </c>
      <c r="G129" s="203">
        <v>0</v>
      </c>
      <c r="H129" s="203"/>
      <c r="I129" s="45"/>
      <c r="J129" s="45"/>
    </row>
    <row r="130" spans="1:10" ht="18" customHeight="1" x14ac:dyDescent="0.25">
      <c r="A130" s="4">
        <v>421</v>
      </c>
      <c r="B130" s="5"/>
      <c r="C130" s="6"/>
      <c r="D130" s="434" t="s">
        <v>125</v>
      </c>
      <c r="E130" s="355">
        <v>0</v>
      </c>
      <c r="F130" s="195">
        <v>0</v>
      </c>
      <c r="G130" s="71">
        <v>0</v>
      </c>
      <c r="H130" s="71"/>
      <c r="I130" s="45"/>
      <c r="J130" s="45"/>
    </row>
    <row r="131" spans="1:10" s="45" customFormat="1" ht="18" customHeight="1" x14ac:dyDescent="0.25">
      <c r="A131" s="4">
        <v>4212</v>
      </c>
      <c r="B131" s="5"/>
      <c r="C131" s="6"/>
      <c r="D131" s="434" t="s">
        <v>126</v>
      </c>
      <c r="E131" s="355">
        <v>0</v>
      </c>
      <c r="F131" s="195">
        <v>0</v>
      </c>
      <c r="G131" s="71">
        <v>0</v>
      </c>
      <c r="H131" s="71"/>
    </row>
    <row r="132" spans="1:10" ht="18" customHeight="1" x14ac:dyDescent="0.25">
      <c r="A132" s="120" t="s">
        <v>62</v>
      </c>
      <c r="B132" s="91"/>
      <c r="C132" s="92"/>
      <c r="D132" s="312" t="s">
        <v>75</v>
      </c>
      <c r="E132" s="360">
        <v>0</v>
      </c>
      <c r="F132" s="206">
        <f t="shared" ref="F132:F135" si="27">F133</f>
        <v>0</v>
      </c>
      <c r="G132" s="206">
        <v>0</v>
      </c>
      <c r="H132" s="206"/>
      <c r="I132" s="45"/>
      <c r="J132" s="45"/>
    </row>
    <row r="133" spans="1:10" ht="18" customHeight="1" x14ac:dyDescent="0.25">
      <c r="A133" s="25"/>
      <c r="B133" s="27">
        <v>4</v>
      </c>
      <c r="C133" s="26"/>
      <c r="D133" s="319" t="s">
        <v>15</v>
      </c>
      <c r="E133" s="55">
        <v>0</v>
      </c>
      <c r="F133" s="193">
        <f t="shared" si="27"/>
        <v>0</v>
      </c>
      <c r="G133" s="193">
        <v>0</v>
      </c>
      <c r="H133" s="193"/>
      <c r="I133" s="45"/>
      <c r="J133" s="45"/>
    </row>
    <row r="134" spans="1:10" ht="18" customHeight="1" x14ac:dyDescent="0.25">
      <c r="A134" s="428"/>
      <c r="B134" s="429">
        <v>45</v>
      </c>
      <c r="C134" s="430"/>
      <c r="D134" s="320" t="s">
        <v>76</v>
      </c>
      <c r="E134" s="56">
        <v>0</v>
      </c>
      <c r="F134" s="201">
        <f t="shared" si="27"/>
        <v>0</v>
      </c>
      <c r="G134" s="203">
        <v>0</v>
      </c>
      <c r="H134" s="203"/>
      <c r="I134" s="45"/>
      <c r="J134" s="45"/>
    </row>
    <row r="135" spans="1:10" ht="18" customHeight="1" x14ac:dyDescent="0.25">
      <c r="A135" s="32"/>
      <c r="B135" s="38">
        <v>451</v>
      </c>
      <c r="C135" s="34"/>
      <c r="D135" s="321" t="s">
        <v>77</v>
      </c>
      <c r="E135" s="67">
        <v>0</v>
      </c>
      <c r="F135" s="181">
        <f t="shared" si="27"/>
        <v>0</v>
      </c>
      <c r="G135" s="181">
        <v>0</v>
      </c>
      <c r="H135" s="181"/>
      <c r="I135" s="45"/>
      <c r="J135" s="45"/>
    </row>
    <row r="136" spans="1:10" s="23" customFormat="1" ht="15" customHeight="1" x14ac:dyDescent="0.25">
      <c r="A136" s="573">
        <v>4511</v>
      </c>
      <c r="B136" s="574"/>
      <c r="C136" s="575"/>
      <c r="D136" s="284" t="s">
        <v>77</v>
      </c>
      <c r="E136" s="54">
        <v>0</v>
      </c>
      <c r="F136" s="71">
        <v>0</v>
      </c>
      <c r="G136" s="71">
        <v>0</v>
      </c>
      <c r="H136" s="71"/>
      <c r="I136" s="45"/>
      <c r="J136" s="45"/>
    </row>
    <row r="137" spans="1:10" s="45" customFormat="1" x14ac:dyDescent="0.25">
      <c r="A137" s="600" t="s">
        <v>174</v>
      </c>
      <c r="B137" s="601"/>
      <c r="C137" s="602"/>
      <c r="D137" s="315" t="s">
        <v>73</v>
      </c>
      <c r="E137" s="205">
        <f>E138+E148</f>
        <v>0</v>
      </c>
      <c r="F137" s="205">
        <f>F138+F148</f>
        <v>11537.9</v>
      </c>
      <c r="G137" s="205">
        <f>F137-E137</f>
        <v>11537.9</v>
      </c>
      <c r="H137" s="205">
        <f t="shared" ref="H137:H198" si="28">G137/F137*100</f>
        <v>100</v>
      </c>
    </row>
    <row r="138" spans="1:10" s="12" customFormat="1" x14ac:dyDescent="0.25">
      <c r="A138" s="603" t="s">
        <v>175</v>
      </c>
      <c r="B138" s="604"/>
      <c r="C138" s="605"/>
      <c r="D138" s="316" t="s">
        <v>176</v>
      </c>
      <c r="E138" s="360">
        <v>0</v>
      </c>
      <c r="F138" s="206">
        <f>F140</f>
        <v>10937.9</v>
      </c>
      <c r="G138" s="206">
        <f ca="1">F138-G138</f>
        <v>0</v>
      </c>
      <c r="H138" s="206">
        <f t="shared" ca="1" si="28"/>
        <v>14.882405055447723</v>
      </c>
      <c r="I138" s="45"/>
      <c r="J138" s="45"/>
    </row>
    <row r="139" spans="1:10" s="14" customFormat="1" x14ac:dyDescent="0.25">
      <c r="A139" s="606" t="s">
        <v>160</v>
      </c>
      <c r="B139" s="607"/>
      <c r="C139" s="608"/>
      <c r="D139" s="317" t="s">
        <v>124</v>
      </c>
      <c r="E139" s="54">
        <v>0</v>
      </c>
      <c r="F139" s="71"/>
      <c r="G139" s="71"/>
      <c r="H139" s="71"/>
      <c r="I139" s="45"/>
      <c r="J139" s="45"/>
    </row>
    <row r="140" spans="1:10" s="31" customFormat="1" x14ac:dyDescent="0.25">
      <c r="A140" s="609">
        <v>4</v>
      </c>
      <c r="B140" s="610"/>
      <c r="C140" s="611"/>
      <c r="D140" s="421" t="s">
        <v>15</v>
      </c>
      <c r="E140" s="55">
        <v>0</v>
      </c>
      <c r="F140" s="193">
        <f>F141</f>
        <v>10937.9</v>
      </c>
      <c r="G140" s="193">
        <f>F140-E140</f>
        <v>10937.9</v>
      </c>
      <c r="H140" s="193">
        <f t="shared" si="28"/>
        <v>100</v>
      </c>
      <c r="I140" s="45"/>
      <c r="J140" s="45"/>
    </row>
    <row r="141" spans="1:10" x14ac:dyDescent="0.25">
      <c r="A141" s="612">
        <v>42</v>
      </c>
      <c r="B141" s="613"/>
      <c r="C141" s="614"/>
      <c r="D141" s="318" t="s">
        <v>115</v>
      </c>
      <c r="E141" s="358">
        <v>0</v>
      </c>
      <c r="F141" s="203">
        <f>F142</f>
        <v>10937.9</v>
      </c>
      <c r="G141" s="203">
        <f>F141-E141</f>
        <v>10937.9</v>
      </c>
      <c r="H141" s="203">
        <f t="shared" si="28"/>
        <v>100</v>
      </c>
      <c r="I141" s="45"/>
      <c r="J141" s="45"/>
    </row>
    <row r="142" spans="1:10" s="31" customFormat="1" x14ac:dyDescent="0.25">
      <c r="A142" s="124">
        <v>422</v>
      </c>
      <c r="B142" s="125"/>
      <c r="C142" s="126"/>
      <c r="D142" s="322" t="s">
        <v>165</v>
      </c>
      <c r="E142" s="361">
        <v>0</v>
      </c>
      <c r="F142" s="207">
        <f>F143+F144+F145+F146+F147</f>
        <v>10937.9</v>
      </c>
      <c r="G142" s="207">
        <f>F142-E142</f>
        <v>10937.9</v>
      </c>
      <c r="H142" s="207">
        <f t="shared" si="28"/>
        <v>100</v>
      </c>
      <c r="I142" s="45"/>
      <c r="J142" s="45"/>
    </row>
    <row r="143" spans="1:10" x14ac:dyDescent="0.25">
      <c r="A143" s="4">
        <v>4221</v>
      </c>
      <c r="B143" s="5"/>
      <c r="C143" s="6"/>
      <c r="D143" s="434" t="s">
        <v>177</v>
      </c>
      <c r="E143" s="355">
        <v>0</v>
      </c>
      <c r="F143" s="195">
        <v>0</v>
      </c>
      <c r="G143" s="195">
        <f t="shared" ref="G143:G158" si="29">F143-E143</f>
        <v>0</v>
      </c>
      <c r="H143" s="195"/>
      <c r="I143" s="45"/>
      <c r="J143" s="45"/>
    </row>
    <row r="144" spans="1:10" s="31" customFormat="1" x14ac:dyDescent="0.25">
      <c r="A144" s="4">
        <v>4222</v>
      </c>
      <c r="B144" s="5"/>
      <c r="C144" s="6"/>
      <c r="D144" s="434" t="s">
        <v>178</v>
      </c>
      <c r="E144" s="355">
        <v>0</v>
      </c>
      <c r="F144" s="195">
        <v>0</v>
      </c>
      <c r="G144" s="195">
        <f t="shared" si="29"/>
        <v>0</v>
      </c>
      <c r="H144" s="195"/>
      <c r="I144" s="45"/>
      <c r="J144" s="45"/>
    </row>
    <row r="145" spans="1:10" s="31" customFormat="1" x14ac:dyDescent="0.25">
      <c r="A145" s="4">
        <v>4223</v>
      </c>
      <c r="B145" s="5"/>
      <c r="C145" s="6"/>
      <c r="D145" s="434" t="s">
        <v>196</v>
      </c>
      <c r="E145" s="355">
        <v>0</v>
      </c>
      <c r="F145" s="195">
        <v>10937.9</v>
      </c>
      <c r="G145" s="195">
        <f t="shared" si="29"/>
        <v>10937.9</v>
      </c>
      <c r="H145" s="195">
        <f t="shared" si="28"/>
        <v>100</v>
      </c>
      <c r="I145" s="45"/>
      <c r="J145" s="45"/>
    </row>
    <row r="146" spans="1:10" ht="12.75" customHeight="1" x14ac:dyDescent="0.25">
      <c r="A146" s="4">
        <v>4226</v>
      </c>
      <c r="B146" s="5"/>
      <c r="C146" s="6"/>
      <c r="D146" s="434" t="s">
        <v>179</v>
      </c>
      <c r="E146" s="355">
        <v>0</v>
      </c>
      <c r="F146" s="195">
        <v>0</v>
      </c>
      <c r="G146" s="195">
        <f t="shared" si="29"/>
        <v>0</v>
      </c>
      <c r="H146" s="195"/>
      <c r="I146" s="45"/>
      <c r="J146" s="45"/>
    </row>
    <row r="147" spans="1:10" ht="27" customHeight="1" x14ac:dyDescent="0.25">
      <c r="A147" s="4">
        <v>4227</v>
      </c>
      <c r="B147" s="5"/>
      <c r="C147" s="6"/>
      <c r="D147" s="434" t="s">
        <v>180</v>
      </c>
      <c r="E147" s="355">
        <v>0</v>
      </c>
      <c r="F147" s="195">
        <v>0</v>
      </c>
      <c r="G147" s="195">
        <f t="shared" si="29"/>
        <v>0</v>
      </c>
      <c r="H147" s="195"/>
      <c r="I147" s="45"/>
      <c r="J147" s="45"/>
    </row>
    <row r="148" spans="1:10" s="14" customFormat="1" x14ac:dyDescent="0.25">
      <c r="A148" s="120" t="s">
        <v>198</v>
      </c>
      <c r="B148" s="91"/>
      <c r="C148" s="92"/>
      <c r="D148" s="312" t="s">
        <v>197</v>
      </c>
      <c r="E148" s="206">
        <f t="shared" ref="E148:F150" si="30">E149</f>
        <v>0</v>
      </c>
      <c r="F148" s="206">
        <f t="shared" si="30"/>
        <v>600</v>
      </c>
      <c r="G148" s="206">
        <f t="shared" si="29"/>
        <v>600</v>
      </c>
      <c r="H148" s="206">
        <f t="shared" si="28"/>
        <v>100</v>
      </c>
      <c r="I148" s="45"/>
      <c r="J148" s="45"/>
    </row>
    <row r="149" spans="1:10" s="31" customFormat="1" ht="15" customHeight="1" x14ac:dyDescent="0.25">
      <c r="A149" s="25"/>
      <c r="B149" s="27">
        <v>4</v>
      </c>
      <c r="C149" s="26"/>
      <c r="D149" s="323" t="s">
        <v>15</v>
      </c>
      <c r="E149" s="55">
        <v>0</v>
      </c>
      <c r="F149" s="193">
        <f t="shared" si="30"/>
        <v>600</v>
      </c>
      <c r="G149" s="193">
        <f t="shared" si="29"/>
        <v>600</v>
      </c>
      <c r="H149" s="193">
        <f t="shared" si="28"/>
        <v>100</v>
      </c>
      <c r="I149" s="45"/>
      <c r="J149" s="45"/>
    </row>
    <row r="150" spans="1:10" x14ac:dyDescent="0.25">
      <c r="A150" s="428"/>
      <c r="B150" s="429">
        <v>42</v>
      </c>
      <c r="C150" s="430"/>
      <c r="D150" s="324" t="s">
        <v>24</v>
      </c>
      <c r="E150" s="56">
        <v>0</v>
      </c>
      <c r="F150" s="201">
        <f t="shared" si="30"/>
        <v>600</v>
      </c>
      <c r="G150" s="201">
        <f t="shared" si="29"/>
        <v>600</v>
      </c>
      <c r="H150" s="201">
        <f t="shared" si="28"/>
        <v>100</v>
      </c>
      <c r="I150" s="45"/>
      <c r="J150" s="45"/>
    </row>
    <row r="151" spans="1:10" s="31" customFormat="1" x14ac:dyDescent="0.25">
      <c r="A151" s="32"/>
      <c r="B151" s="38">
        <v>424</v>
      </c>
      <c r="C151" s="34"/>
      <c r="D151" s="325" t="s">
        <v>200</v>
      </c>
      <c r="E151" s="67">
        <v>0</v>
      </c>
      <c r="F151" s="181">
        <f>F152</f>
        <v>600</v>
      </c>
      <c r="G151" s="181">
        <f t="shared" si="29"/>
        <v>600</v>
      </c>
      <c r="H151" s="181">
        <f t="shared" si="28"/>
        <v>100</v>
      </c>
      <c r="I151" s="45"/>
      <c r="J151" s="45"/>
    </row>
    <row r="152" spans="1:10" x14ac:dyDescent="0.25">
      <c r="A152" s="573">
        <v>4241</v>
      </c>
      <c r="B152" s="574"/>
      <c r="C152" s="575"/>
      <c r="D152" s="284" t="s">
        <v>199</v>
      </c>
      <c r="E152" s="54">
        <v>0</v>
      </c>
      <c r="F152" s="71">
        <v>600</v>
      </c>
      <c r="G152" s="195">
        <f t="shared" si="29"/>
        <v>600</v>
      </c>
      <c r="H152" s="195">
        <f t="shared" si="28"/>
        <v>100</v>
      </c>
      <c r="I152" s="45"/>
      <c r="J152" s="45"/>
    </row>
    <row r="153" spans="1:10" x14ac:dyDescent="0.25">
      <c r="A153" s="594" t="s">
        <v>78</v>
      </c>
      <c r="B153" s="595"/>
      <c r="C153" s="596"/>
      <c r="D153" s="285" t="s">
        <v>79</v>
      </c>
      <c r="E153" s="208">
        <f>E155</f>
        <v>0</v>
      </c>
      <c r="F153" s="208">
        <f>F155</f>
        <v>381.69</v>
      </c>
      <c r="G153" s="208">
        <f t="shared" si="29"/>
        <v>381.69</v>
      </c>
      <c r="H153" s="208">
        <f t="shared" si="28"/>
        <v>100</v>
      </c>
      <c r="I153" s="45"/>
      <c r="J153" s="45"/>
    </row>
    <row r="154" spans="1:10" x14ac:dyDescent="0.25">
      <c r="A154" s="51" t="s">
        <v>160</v>
      </c>
      <c r="B154" s="52"/>
      <c r="C154" s="53"/>
      <c r="D154" s="299" t="s">
        <v>120</v>
      </c>
      <c r="F154" s="71"/>
      <c r="G154" s="195">
        <f t="shared" si="29"/>
        <v>0</v>
      </c>
      <c r="H154" s="195"/>
      <c r="I154" s="45"/>
      <c r="J154" s="45"/>
    </row>
    <row r="155" spans="1:10" s="31" customFormat="1" x14ac:dyDescent="0.25">
      <c r="A155" s="28"/>
      <c r="B155" s="29">
        <v>3</v>
      </c>
      <c r="C155" s="30"/>
      <c r="D155" s="300" t="s">
        <v>13</v>
      </c>
      <c r="E155" s="193">
        <v>0</v>
      </c>
      <c r="F155" s="193">
        <f t="shared" ref="F155:F157" si="31">F156</f>
        <v>381.69</v>
      </c>
      <c r="G155" s="193">
        <f t="shared" si="29"/>
        <v>381.69</v>
      </c>
      <c r="H155" s="193">
        <f t="shared" si="28"/>
        <v>100</v>
      </c>
      <c r="I155" s="45"/>
      <c r="J155" s="45"/>
    </row>
    <row r="156" spans="1:10" x14ac:dyDescent="0.25">
      <c r="A156" s="435"/>
      <c r="B156" s="436">
        <v>32</v>
      </c>
      <c r="C156" s="437"/>
      <c r="D156" s="307" t="s">
        <v>20</v>
      </c>
      <c r="E156" s="56">
        <v>0</v>
      </c>
      <c r="F156" s="201">
        <f t="shared" si="31"/>
        <v>381.69</v>
      </c>
      <c r="G156" s="201">
        <f t="shared" si="29"/>
        <v>381.69</v>
      </c>
      <c r="H156" s="201">
        <f t="shared" si="28"/>
        <v>100</v>
      </c>
      <c r="I156" s="45"/>
      <c r="J156" s="45"/>
    </row>
    <row r="157" spans="1:10" x14ac:dyDescent="0.25">
      <c r="A157" s="37"/>
      <c r="B157" s="33">
        <v>322</v>
      </c>
      <c r="C157" s="35"/>
      <c r="D157" s="308" t="s">
        <v>31</v>
      </c>
      <c r="E157" s="67">
        <v>0</v>
      </c>
      <c r="F157" s="181">
        <f t="shared" si="31"/>
        <v>381.69</v>
      </c>
      <c r="G157" s="181">
        <f t="shared" si="29"/>
        <v>381.69</v>
      </c>
      <c r="H157" s="181">
        <f t="shared" si="28"/>
        <v>100</v>
      </c>
      <c r="I157" s="45"/>
      <c r="J157" s="45"/>
    </row>
    <row r="158" spans="1:10" x14ac:dyDescent="0.25">
      <c r="A158" s="573">
        <v>3232</v>
      </c>
      <c r="B158" s="574"/>
      <c r="C158" s="575"/>
      <c r="D158" s="127" t="s">
        <v>57</v>
      </c>
      <c r="E158" s="54">
        <v>0</v>
      </c>
      <c r="F158" s="71">
        <v>381.69</v>
      </c>
      <c r="G158" s="195">
        <f t="shared" si="29"/>
        <v>381.69</v>
      </c>
      <c r="H158" s="195">
        <f t="shared" si="28"/>
        <v>100</v>
      </c>
      <c r="I158" s="45"/>
      <c r="J158" s="45"/>
    </row>
    <row r="159" spans="1:10" ht="30" x14ac:dyDescent="0.25">
      <c r="A159" s="84" t="s">
        <v>60</v>
      </c>
      <c r="B159" s="95"/>
      <c r="C159" s="86"/>
      <c r="D159" s="306" t="s">
        <v>173</v>
      </c>
      <c r="E159" s="209">
        <f>E160+E282+E303+E317+E323+E364+E379+E384+E391+E407</f>
        <v>753260.05</v>
      </c>
      <c r="F159" s="209">
        <f>F160+F282+F303+F317+F323+F364+F379+F384+F391+F401+F407</f>
        <v>872619.50999999989</v>
      </c>
      <c r="G159" s="209">
        <f>F159-E159</f>
        <v>119359.45999999985</v>
      </c>
      <c r="H159" s="209">
        <f t="shared" si="28"/>
        <v>13.678293761733547</v>
      </c>
      <c r="I159" s="45"/>
      <c r="J159" s="45"/>
    </row>
    <row r="160" spans="1:10" x14ac:dyDescent="0.25">
      <c r="A160" s="90" t="s">
        <v>26</v>
      </c>
      <c r="B160" s="91"/>
      <c r="C160" s="92"/>
      <c r="D160" s="312" t="s">
        <v>11</v>
      </c>
      <c r="E160" s="206">
        <f>E162+E195+E203+E237+E249+E254+E278</f>
        <v>11700</v>
      </c>
      <c r="F160" s="206">
        <f>F162+F195+F203+F237+F249+F254+F278</f>
        <v>17664.73</v>
      </c>
      <c r="G160" s="206">
        <f>F160-E160</f>
        <v>5964.73</v>
      </c>
      <c r="H160" s="206">
        <f t="shared" si="28"/>
        <v>33.766324195161765</v>
      </c>
      <c r="I160" s="45"/>
      <c r="J160" s="45"/>
    </row>
    <row r="161" spans="1:10" x14ac:dyDescent="0.25">
      <c r="A161" s="597" t="s">
        <v>129</v>
      </c>
      <c r="B161" s="598"/>
      <c r="C161" s="599"/>
      <c r="D161" s="326" t="s">
        <v>128</v>
      </c>
      <c r="E161" s="54">
        <f>E162+E195</f>
        <v>4000</v>
      </c>
      <c r="F161" s="54">
        <f>F162+F195</f>
        <v>6000</v>
      </c>
      <c r="G161" s="71">
        <f>F161-E161</f>
        <v>2000</v>
      </c>
      <c r="H161" s="71">
        <f t="shared" si="28"/>
        <v>33.333333333333329</v>
      </c>
      <c r="I161" s="45"/>
      <c r="J161" s="45"/>
    </row>
    <row r="162" spans="1:10" x14ac:dyDescent="0.25">
      <c r="A162" s="25"/>
      <c r="B162" s="27">
        <v>3</v>
      </c>
      <c r="C162" s="26"/>
      <c r="D162" s="425" t="s">
        <v>13</v>
      </c>
      <c r="E162" s="193">
        <f>E163+E191</f>
        <v>4000</v>
      </c>
      <c r="F162" s="193">
        <f>F163+F191</f>
        <v>5797.5</v>
      </c>
      <c r="G162" s="193">
        <f t="shared" ref="G162:G225" si="32">F162-E162</f>
        <v>1797.5</v>
      </c>
      <c r="H162" s="193">
        <f t="shared" si="28"/>
        <v>31.004743423889607</v>
      </c>
      <c r="I162" s="45"/>
      <c r="J162" s="45"/>
    </row>
    <row r="163" spans="1:10" x14ac:dyDescent="0.25">
      <c r="A163" s="428"/>
      <c r="B163" s="429">
        <v>32</v>
      </c>
      <c r="C163" s="430"/>
      <c r="D163" s="311" t="s">
        <v>20</v>
      </c>
      <c r="E163" s="201">
        <f>E164+E168+E175+E185</f>
        <v>4000</v>
      </c>
      <c r="F163" s="201">
        <f>F164+F168+F175+F185</f>
        <v>5797.5</v>
      </c>
      <c r="G163" s="201">
        <f t="shared" si="32"/>
        <v>1797.5</v>
      </c>
      <c r="H163" s="201">
        <f t="shared" si="28"/>
        <v>31.004743423889607</v>
      </c>
      <c r="I163" s="45"/>
      <c r="J163" s="45"/>
    </row>
    <row r="164" spans="1:10" x14ac:dyDescent="0.25">
      <c r="A164" s="32"/>
      <c r="B164" s="38">
        <v>321</v>
      </c>
      <c r="C164" s="34"/>
      <c r="D164" s="431" t="s">
        <v>27</v>
      </c>
      <c r="E164" s="181">
        <f>E165+E166+E167</f>
        <v>350</v>
      </c>
      <c r="F164" s="181">
        <f>F165+F166+F167</f>
        <v>350</v>
      </c>
      <c r="G164" s="181">
        <f t="shared" si="32"/>
        <v>0</v>
      </c>
      <c r="H164" s="181">
        <f t="shared" si="28"/>
        <v>0</v>
      </c>
      <c r="I164" s="45"/>
      <c r="J164" s="45"/>
    </row>
    <row r="165" spans="1:10" x14ac:dyDescent="0.25">
      <c r="A165" s="573">
        <v>3211</v>
      </c>
      <c r="B165" s="574"/>
      <c r="C165" s="575"/>
      <c r="D165" s="284" t="s">
        <v>28</v>
      </c>
      <c r="E165" s="54">
        <v>200</v>
      </c>
      <c r="F165" s="54">
        <v>200</v>
      </c>
      <c r="G165" s="71">
        <f t="shared" si="32"/>
        <v>0</v>
      </c>
      <c r="H165" s="71">
        <f t="shared" si="28"/>
        <v>0</v>
      </c>
      <c r="I165" s="45"/>
      <c r="J165" s="45"/>
    </row>
    <row r="166" spans="1:10" ht="21.75" customHeight="1" x14ac:dyDescent="0.25">
      <c r="A166" s="573">
        <v>3213</v>
      </c>
      <c r="B166" s="574"/>
      <c r="C166" s="575"/>
      <c r="D166" s="284" t="s">
        <v>29</v>
      </c>
      <c r="E166" s="54">
        <v>150</v>
      </c>
      <c r="F166" s="54">
        <v>150</v>
      </c>
      <c r="G166" s="71">
        <f t="shared" si="32"/>
        <v>0</v>
      </c>
      <c r="H166" s="71">
        <f t="shared" si="28"/>
        <v>0</v>
      </c>
      <c r="I166" s="45"/>
      <c r="J166" s="45"/>
    </row>
    <row r="167" spans="1:10" x14ac:dyDescent="0.25">
      <c r="A167" s="573">
        <v>3214</v>
      </c>
      <c r="B167" s="574"/>
      <c r="C167" s="575"/>
      <c r="D167" s="284" t="s">
        <v>30</v>
      </c>
      <c r="E167" s="54">
        <v>0</v>
      </c>
      <c r="F167" s="71">
        <v>0</v>
      </c>
      <c r="G167" s="71">
        <f t="shared" si="32"/>
        <v>0</v>
      </c>
      <c r="H167" s="71"/>
      <c r="I167" s="45"/>
      <c r="J167" s="45"/>
    </row>
    <row r="168" spans="1:10" x14ac:dyDescent="0.25">
      <c r="A168" s="32"/>
      <c r="B168" s="33">
        <v>322</v>
      </c>
      <c r="C168" s="34"/>
      <c r="D168" s="431" t="s">
        <v>31</v>
      </c>
      <c r="E168" s="181">
        <f>SUM(E169:E174)</f>
        <v>1850</v>
      </c>
      <c r="F168" s="181">
        <f>SUM(F169:F174)</f>
        <v>2700</v>
      </c>
      <c r="G168" s="181">
        <f t="shared" si="32"/>
        <v>850</v>
      </c>
      <c r="H168" s="181">
        <f t="shared" si="28"/>
        <v>31.481481481481481</v>
      </c>
      <c r="I168" s="45"/>
      <c r="J168" s="45"/>
    </row>
    <row r="169" spans="1:10" x14ac:dyDescent="0.25">
      <c r="A169" s="573">
        <v>3221</v>
      </c>
      <c r="B169" s="574"/>
      <c r="C169" s="575"/>
      <c r="D169" s="434" t="s">
        <v>32</v>
      </c>
      <c r="E169" s="54">
        <v>650</v>
      </c>
      <c r="F169" s="54">
        <v>700</v>
      </c>
      <c r="G169" s="71">
        <f t="shared" si="32"/>
        <v>50</v>
      </c>
      <c r="H169" s="71">
        <f t="shared" si="28"/>
        <v>7.1428571428571423</v>
      </c>
      <c r="I169" s="45"/>
      <c r="J169" s="45"/>
    </row>
    <row r="170" spans="1:10" x14ac:dyDescent="0.25">
      <c r="A170" s="573">
        <v>3222</v>
      </c>
      <c r="B170" s="574"/>
      <c r="C170" s="575"/>
      <c r="D170" s="434" t="s">
        <v>63</v>
      </c>
      <c r="E170" s="54">
        <v>100</v>
      </c>
      <c r="F170" s="54">
        <v>500</v>
      </c>
      <c r="G170" s="71">
        <f t="shared" si="32"/>
        <v>400</v>
      </c>
      <c r="H170" s="71">
        <f t="shared" si="28"/>
        <v>80</v>
      </c>
      <c r="I170" s="45"/>
      <c r="J170" s="45"/>
    </row>
    <row r="171" spans="1:10" x14ac:dyDescent="0.25">
      <c r="A171" s="573">
        <v>3223</v>
      </c>
      <c r="B171" s="574"/>
      <c r="C171" s="575"/>
      <c r="D171" s="434" t="s">
        <v>33</v>
      </c>
      <c r="E171" s="54">
        <v>800</v>
      </c>
      <c r="F171" s="54">
        <v>1200</v>
      </c>
      <c r="G171" s="71">
        <f t="shared" si="32"/>
        <v>400</v>
      </c>
      <c r="H171" s="71">
        <f t="shared" si="28"/>
        <v>33.333333333333329</v>
      </c>
      <c r="I171" s="45"/>
      <c r="J171" s="45"/>
    </row>
    <row r="172" spans="1:10" x14ac:dyDescent="0.25">
      <c r="A172" s="573">
        <v>3224</v>
      </c>
      <c r="B172" s="574"/>
      <c r="C172" s="575"/>
      <c r="D172" s="434" t="s">
        <v>56</v>
      </c>
      <c r="E172" s="54">
        <v>0</v>
      </c>
      <c r="F172" s="71">
        <v>0</v>
      </c>
      <c r="G172" s="71">
        <f t="shared" si="32"/>
        <v>0</v>
      </c>
      <c r="H172" s="71"/>
      <c r="I172" s="45"/>
      <c r="J172" s="45"/>
    </row>
    <row r="173" spans="1:10" x14ac:dyDescent="0.25">
      <c r="A173" s="573">
        <v>3225</v>
      </c>
      <c r="B173" s="574"/>
      <c r="C173" s="575"/>
      <c r="D173" s="434" t="s">
        <v>34</v>
      </c>
      <c r="E173" s="54">
        <v>300</v>
      </c>
      <c r="F173" s="54">
        <v>300</v>
      </c>
      <c r="G173" s="71">
        <f t="shared" si="32"/>
        <v>0</v>
      </c>
      <c r="H173" s="71">
        <f t="shared" si="28"/>
        <v>0</v>
      </c>
      <c r="I173" s="45"/>
      <c r="J173" s="45"/>
    </row>
    <row r="174" spans="1:10" x14ac:dyDescent="0.25">
      <c r="A174" s="573">
        <v>3227</v>
      </c>
      <c r="B174" s="574"/>
      <c r="C174" s="575"/>
      <c r="D174" s="434" t="s">
        <v>80</v>
      </c>
      <c r="E174" s="54">
        <v>0</v>
      </c>
      <c r="F174" s="71">
        <v>0</v>
      </c>
      <c r="G174" s="71">
        <f t="shared" si="32"/>
        <v>0</v>
      </c>
      <c r="H174" s="71"/>
      <c r="I174" s="45"/>
      <c r="J174" s="45"/>
    </row>
    <row r="175" spans="1:10" x14ac:dyDescent="0.25">
      <c r="A175" s="32"/>
      <c r="B175" s="33">
        <v>323</v>
      </c>
      <c r="C175" s="34"/>
      <c r="D175" s="431" t="s">
        <v>36</v>
      </c>
      <c r="E175" s="181">
        <f>SUM(E176:E184)</f>
        <v>550</v>
      </c>
      <c r="F175" s="181">
        <f>SUM(F176:F184)</f>
        <v>1685</v>
      </c>
      <c r="G175" s="181">
        <f t="shared" si="32"/>
        <v>1135</v>
      </c>
      <c r="H175" s="181">
        <f t="shared" si="28"/>
        <v>67.359050445103861</v>
      </c>
      <c r="I175" s="45"/>
      <c r="J175" s="45"/>
    </row>
    <row r="176" spans="1:10" x14ac:dyDescent="0.25">
      <c r="A176" s="4"/>
      <c r="B176" s="574">
        <v>3231</v>
      </c>
      <c r="C176" s="575"/>
      <c r="D176" s="284" t="s">
        <v>37</v>
      </c>
      <c r="E176" s="54">
        <v>50</v>
      </c>
      <c r="F176" s="54">
        <v>50</v>
      </c>
      <c r="G176" s="71">
        <f t="shared" si="32"/>
        <v>0</v>
      </c>
      <c r="H176" s="71">
        <f t="shared" si="28"/>
        <v>0</v>
      </c>
      <c r="I176" s="45"/>
      <c r="J176" s="45"/>
    </row>
    <row r="177" spans="1:11" x14ac:dyDescent="0.25">
      <c r="A177" s="4"/>
      <c r="B177" s="574">
        <v>3232</v>
      </c>
      <c r="C177" s="575"/>
      <c r="D177" s="284" t="s">
        <v>57</v>
      </c>
      <c r="E177" s="54">
        <v>0</v>
      </c>
      <c r="F177" s="71">
        <v>535</v>
      </c>
      <c r="G177" s="71">
        <f t="shared" si="32"/>
        <v>535</v>
      </c>
      <c r="H177" s="71">
        <f t="shared" si="28"/>
        <v>100</v>
      </c>
      <c r="I177" s="45"/>
      <c r="J177" s="45"/>
    </row>
    <row r="178" spans="1:11" s="23" customFormat="1" x14ac:dyDescent="0.25">
      <c r="A178" s="4"/>
      <c r="B178" s="574">
        <v>3233</v>
      </c>
      <c r="C178" s="575"/>
      <c r="D178" s="284" t="s">
        <v>38</v>
      </c>
      <c r="E178" s="54">
        <v>0</v>
      </c>
      <c r="F178" s="71">
        <v>0</v>
      </c>
      <c r="G178" s="71">
        <f t="shared" si="32"/>
        <v>0</v>
      </c>
      <c r="H178" s="71"/>
      <c r="I178" s="45"/>
      <c r="J178" s="45"/>
    </row>
    <row r="179" spans="1:11" s="45" customFormat="1" x14ac:dyDescent="0.25">
      <c r="A179" s="4"/>
      <c r="B179" s="574">
        <v>3234</v>
      </c>
      <c r="C179" s="575"/>
      <c r="D179" s="284" t="s">
        <v>39</v>
      </c>
      <c r="E179" s="54">
        <v>300</v>
      </c>
      <c r="F179" s="54">
        <v>300</v>
      </c>
      <c r="G179" s="71">
        <f t="shared" si="32"/>
        <v>0</v>
      </c>
      <c r="H179" s="71">
        <f t="shared" si="28"/>
        <v>0</v>
      </c>
    </row>
    <row r="180" spans="1:11" s="12" customFormat="1" x14ac:dyDescent="0.25">
      <c r="A180" s="4"/>
      <c r="B180" s="574">
        <v>3235</v>
      </c>
      <c r="C180" s="575"/>
      <c r="D180" s="284" t="s">
        <v>40</v>
      </c>
      <c r="E180" s="54">
        <v>0</v>
      </c>
      <c r="F180" s="71">
        <v>0</v>
      </c>
      <c r="G180" s="71">
        <f t="shared" si="32"/>
        <v>0</v>
      </c>
      <c r="H180" s="71"/>
      <c r="I180" s="45"/>
      <c r="J180" s="45"/>
    </row>
    <row r="181" spans="1:11" s="14" customFormat="1" x14ac:dyDescent="0.25">
      <c r="A181" s="4"/>
      <c r="B181" s="574">
        <v>3236</v>
      </c>
      <c r="C181" s="575"/>
      <c r="D181" s="284" t="s">
        <v>41</v>
      </c>
      <c r="E181" s="54">
        <v>0</v>
      </c>
      <c r="F181" s="71">
        <v>0</v>
      </c>
      <c r="G181" s="71">
        <f t="shared" si="32"/>
        <v>0</v>
      </c>
      <c r="H181" s="71"/>
      <c r="I181" s="45"/>
      <c r="J181" s="45"/>
    </row>
    <row r="182" spans="1:11" s="31" customFormat="1" x14ac:dyDescent="0.25">
      <c r="A182" s="4"/>
      <c r="B182" s="574">
        <v>3237</v>
      </c>
      <c r="C182" s="575"/>
      <c r="D182" s="284" t="s">
        <v>42</v>
      </c>
      <c r="E182" s="54">
        <v>0</v>
      </c>
      <c r="F182" s="71">
        <v>300</v>
      </c>
      <c r="G182" s="71">
        <f t="shared" si="32"/>
        <v>300</v>
      </c>
      <c r="H182" s="71">
        <f t="shared" si="28"/>
        <v>100</v>
      </c>
      <c r="I182" s="45"/>
      <c r="J182" s="45"/>
    </row>
    <row r="183" spans="1:11" x14ac:dyDescent="0.25">
      <c r="A183" s="4"/>
      <c r="B183" s="574">
        <v>3238</v>
      </c>
      <c r="C183" s="575"/>
      <c r="D183" s="284" t="s">
        <v>43</v>
      </c>
      <c r="E183" s="54">
        <v>0</v>
      </c>
      <c r="F183" s="71">
        <v>0</v>
      </c>
      <c r="G183" s="71">
        <f t="shared" si="32"/>
        <v>0</v>
      </c>
      <c r="H183" s="71"/>
      <c r="I183" s="45"/>
      <c r="J183" s="45"/>
    </row>
    <row r="184" spans="1:11" s="31" customFormat="1" x14ac:dyDescent="0.25">
      <c r="A184" s="4"/>
      <c r="B184" s="574">
        <v>3239</v>
      </c>
      <c r="C184" s="575"/>
      <c r="D184" s="284" t="s">
        <v>44</v>
      </c>
      <c r="E184" s="54">
        <v>200</v>
      </c>
      <c r="F184" s="54">
        <v>500</v>
      </c>
      <c r="G184" s="71">
        <f t="shared" si="32"/>
        <v>300</v>
      </c>
      <c r="H184" s="71">
        <f t="shared" si="28"/>
        <v>60</v>
      </c>
      <c r="I184" s="45"/>
      <c r="J184" s="45"/>
    </row>
    <row r="185" spans="1:11" x14ac:dyDescent="0.25">
      <c r="A185" s="32"/>
      <c r="B185" s="33">
        <v>329</v>
      </c>
      <c r="C185" s="35"/>
      <c r="D185" s="308" t="s">
        <v>45</v>
      </c>
      <c r="E185" s="181">
        <f>SUM(E186:E190)</f>
        <v>1250</v>
      </c>
      <c r="F185" s="181">
        <f>SUM(F186:F190)</f>
        <v>1062.5</v>
      </c>
      <c r="G185" s="181">
        <f t="shared" si="32"/>
        <v>-187.5</v>
      </c>
      <c r="H185" s="181">
        <f t="shared" si="28"/>
        <v>-17.647058823529413</v>
      </c>
      <c r="I185" s="45"/>
      <c r="J185" s="45"/>
    </row>
    <row r="186" spans="1:11" x14ac:dyDescent="0.25">
      <c r="A186" s="573">
        <v>3292</v>
      </c>
      <c r="B186" s="574"/>
      <c r="C186" s="575"/>
      <c r="D186" s="284" t="s">
        <v>46</v>
      </c>
      <c r="E186" s="355">
        <v>200</v>
      </c>
      <c r="F186" s="355">
        <v>200</v>
      </c>
      <c r="G186" s="71">
        <f t="shared" si="32"/>
        <v>0</v>
      </c>
      <c r="H186" s="71">
        <f t="shared" si="28"/>
        <v>0</v>
      </c>
      <c r="I186" s="45"/>
      <c r="J186" s="45"/>
      <c r="K186">
        <f>K213</f>
        <v>0</v>
      </c>
    </row>
    <row r="187" spans="1:11" s="12" customFormat="1" x14ac:dyDescent="0.25">
      <c r="A187" s="573">
        <v>3294</v>
      </c>
      <c r="B187" s="574"/>
      <c r="C187" s="575"/>
      <c r="D187" s="284" t="s">
        <v>81</v>
      </c>
      <c r="E187" s="355">
        <v>50</v>
      </c>
      <c r="F187" s="195">
        <v>62.5</v>
      </c>
      <c r="G187" s="71">
        <f t="shared" si="32"/>
        <v>12.5</v>
      </c>
      <c r="H187" s="71">
        <f t="shared" si="28"/>
        <v>20</v>
      </c>
      <c r="I187" s="45"/>
      <c r="J187" s="45"/>
    </row>
    <row r="188" spans="1:11" s="14" customFormat="1" x14ac:dyDescent="0.25">
      <c r="A188" s="573">
        <v>3295</v>
      </c>
      <c r="B188" s="574"/>
      <c r="C188" s="575"/>
      <c r="D188" s="284" t="s">
        <v>82</v>
      </c>
      <c r="E188" s="355">
        <v>0</v>
      </c>
      <c r="F188" s="195">
        <v>0</v>
      </c>
      <c r="G188" s="71">
        <f t="shared" si="32"/>
        <v>0</v>
      </c>
      <c r="H188" s="71"/>
      <c r="I188" s="45"/>
      <c r="J188" s="45"/>
    </row>
    <row r="189" spans="1:11" s="31" customFormat="1" x14ac:dyDescent="0.25">
      <c r="A189" s="573">
        <v>3296</v>
      </c>
      <c r="B189" s="574"/>
      <c r="C189" s="575"/>
      <c r="D189" s="284" t="s">
        <v>83</v>
      </c>
      <c r="E189" s="355">
        <v>0</v>
      </c>
      <c r="F189" s="195">
        <v>0</v>
      </c>
      <c r="G189" s="71">
        <f t="shared" si="32"/>
        <v>0</v>
      </c>
      <c r="H189" s="71"/>
      <c r="I189" s="45"/>
      <c r="J189" s="45"/>
    </row>
    <row r="190" spans="1:11" x14ac:dyDescent="0.25">
      <c r="A190" s="573">
        <v>3299</v>
      </c>
      <c r="B190" s="574"/>
      <c r="C190" s="575"/>
      <c r="D190" s="284" t="s">
        <v>45</v>
      </c>
      <c r="E190" s="355">
        <v>1000</v>
      </c>
      <c r="F190" s="355">
        <v>800</v>
      </c>
      <c r="G190" s="71">
        <f t="shared" si="32"/>
        <v>-200</v>
      </c>
      <c r="H190" s="71">
        <f t="shared" si="28"/>
        <v>-25</v>
      </c>
      <c r="I190" s="45"/>
      <c r="J190" s="45"/>
    </row>
    <row r="191" spans="1:11" s="31" customFormat="1" x14ac:dyDescent="0.25">
      <c r="A191" s="428"/>
      <c r="B191" s="436">
        <v>34</v>
      </c>
      <c r="C191" s="437"/>
      <c r="D191" s="314" t="s">
        <v>84</v>
      </c>
      <c r="E191" s="203">
        <f>E192</f>
        <v>0</v>
      </c>
      <c r="F191" s="203">
        <f>F192</f>
        <v>0</v>
      </c>
      <c r="G191" s="203">
        <f t="shared" si="32"/>
        <v>0</v>
      </c>
      <c r="H191" s="203"/>
      <c r="I191" s="45"/>
      <c r="J191" s="45"/>
    </row>
    <row r="192" spans="1:11" x14ac:dyDescent="0.25">
      <c r="A192" s="32"/>
      <c r="B192" s="33">
        <v>343</v>
      </c>
      <c r="C192" s="35"/>
      <c r="D192" s="293" t="s">
        <v>51</v>
      </c>
      <c r="E192" s="359">
        <v>0</v>
      </c>
      <c r="F192" s="204">
        <f>F194+F193</f>
        <v>0</v>
      </c>
      <c r="G192" s="204">
        <f t="shared" si="32"/>
        <v>0</v>
      </c>
      <c r="H192" s="204"/>
      <c r="I192" s="45"/>
      <c r="J192" s="45"/>
    </row>
    <row r="193" spans="1:10" s="23" customFormat="1" x14ac:dyDescent="0.25">
      <c r="A193" s="573">
        <v>3431</v>
      </c>
      <c r="B193" s="574"/>
      <c r="C193" s="575"/>
      <c r="D193" s="284" t="s">
        <v>85</v>
      </c>
      <c r="E193" s="355">
        <v>0</v>
      </c>
      <c r="F193" s="195">
        <v>0</v>
      </c>
      <c r="G193" s="71">
        <f t="shared" si="32"/>
        <v>0</v>
      </c>
      <c r="H193" s="71"/>
      <c r="I193" s="45"/>
      <c r="J193" s="45"/>
    </row>
    <row r="194" spans="1:10" s="12" customFormat="1" ht="19.5" customHeight="1" x14ac:dyDescent="0.25">
      <c r="A194" s="573">
        <v>3433</v>
      </c>
      <c r="B194" s="574"/>
      <c r="C194" s="575"/>
      <c r="D194" s="284" t="s">
        <v>86</v>
      </c>
      <c r="E194" s="355">
        <v>0</v>
      </c>
      <c r="F194" s="195">
        <v>0</v>
      </c>
      <c r="G194" s="71">
        <f t="shared" si="32"/>
        <v>0</v>
      </c>
      <c r="H194" s="71"/>
      <c r="I194" s="45"/>
      <c r="J194" s="45"/>
    </row>
    <row r="195" spans="1:10" s="14" customFormat="1" x14ac:dyDescent="0.25">
      <c r="A195" s="110"/>
      <c r="B195" s="111"/>
      <c r="C195" s="112">
        <v>4</v>
      </c>
      <c r="D195" s="300" t="s">
        <v>15</v>
      </c>
      <c r="E195" s="210">
        <f>E196</f>
        <v>0</v>
      </c>
      <c r="F195" s="210">
        <f>F196</f>
        <v>202.5</v>
      </c>
      <c r="G195" s="193">
        <f t="shared" si="32"/>
        <v>202.5</v>
      </c>
      <c r="H195" s="193">
        <f t="shared" si="28"/>
        <v>100</v>
      </c>
      <c r="I195" s="45"/>
      <c r="J195" s="45"/>
    </row>
    <row r="196" spans="1:10" s="31" customFormat="1" ht="21" customHeight="1" x14ac:dyDescent="0.25">
      <c r="A196" s="57"/>
      <c r="B196" s="58"/>
      <c r="C196" s="59">
        <v>42</v>
      </c>
      <c r="D196" s="327" t="s">
        <v>24</v>
      </c>
      <c r="E196" s="211">
        <f>E197+E200</f>
        <v>0</v>
      </c>
      <c r="F196" s="211">
        <f>F197+F200</f>
        <v>202.5</v>
      </c>
      <c r="G196" s="211">
        <f t="shared" si="32"/>
        <v>202.5</v>
      </c>
      <c r="H196" s="211">
        <f t="shared" si="28"/>
        <v>100</v>
      </c>
      <c r="I196" s="45"/>
      <c r="J196" s="45"/>
    </row>
    <row r="197" spans="1:10" ht="18" customHeight="1" x14ac:dyDescent="0.25">
      <c r="A197" s="107"/>
      <c r="B197" s="108"/>
      <c r="C197" s="109">
        <v>422</v>
      </c>
      <c r="D197" s="328" t="s">
        <v>165</v>
      </c>
      <c r="E197" s="212">
        <f>E198</f>
        <v>0</v>
      </c>
      <c r="F197" s="212">
        <f>F198</f>
        <v>202.5</v>
      </c>
      <c r="G197" s="212">
        <f t="shared" si="32"/>
        <v>202.5</v>
      </c>
      <c r="H197" s="212">
        <f t="shared" si="28"/>
        <v>100</v>
      </c>
      <c r="I197" s="45"/>
      <c r="J197" s="45"/>
    </row>
    <row r="198" spans="1:10" s="23" customFormat="1" x14ac:dyDescent="0.25">
      <c r="A198" s="418"/>
      <c r="B198" s="419"/>
      <c r="C198" s="420">
        <v>4226</v>
      </c>
      <c r="D198" s="329" t="s">
        <v>166</v>
      </c>
      <c r="E198" s="71"/>
      <c r="F198" s="71">
        <v>202.5</v>
      </c>
      <c r="G198" s="71">
        <f t="shared" si="32"/>
        <v>202.5</v>
      </c>
      <c r="H198" s="71">
        <f t="shared" si="28"/>
        <v>100</v>
      </c>
      <c r="I198" s="45"/>
      <c r="J198" s="45"/>
    </row>
    <row r="199" spans="1:10" s="12" customFormat="1" x14ac:dyDescent="0.25">
      <c r="A199" s="573">
        <v>4227</v>
      </c>
      <c r="B199" s="574"/>
      <c r="C199" s="575"/>
      <c r="D199" s="127" t="s">
        <v>181</v>
      </c>
      <c r="E199" s="71">
        <v>0</v>
      </c>
      <c r="F199" s="71">
        <v>0</v>
      </c>
      <c r="G199" s="71">
        <f t="shared" si="32"/>
        <v>0</v>
      </c>
      <c r="H199" s="71"/>
      <c r="I199" s="45"/>
      <c r="J199" s="45"/>
    </row>
    <row r="200" spans="1:10" s="14" customFormat="1" x14ac:dyDescent="0.25">
      <c r="A200" s="62"/>
      <c r="B200" s="439"/>
      <c r="C200" s="440">
        <v>424</v>
      </c>
      <c r="D200" s="330" t="s">
        <v>130</v>
      </c>
      <c r="E200" s="181">
        <f>E201</f>
        <v>0</v>
      </c>
      <c r="F200" s="181">
        <f>F201</f>
        <v>0</v>
      </c>
      <c r="G200" s="181">
        <f t="shared" si="32"/>
        <v>0</v>
      </c>
      <c r="H200" s="181"/>
      <c r="I200" s="45"/>
      <c r="J200" s="45"/>
    </row>
    <row r="201" spans="1:10" s="31" customFormat="1" x14ac:dyDescent="0.25">
      <c r="A201" s="418"/>
      <c r="B201" s="419"/>
      <c r="C201" s="420">
        <v>4241</v>
      </c>
      <c r="D201" s="127" t="s">
        <v>103</v>
      </c>
      <c r="E201" s="54">
        <v>0</v>
      </c>
      <c r="F201" s="71">
        <v>0</v>
      </c>
      <c r="G201" s="71">
        <f t="shared" si="32"/>
        <v>0</v>
      </c>
      <c r="H201" s="71"/>
      <c r="I201" s="45"/>
      <c r="J201" s="45"/>
    </row>
    <row r="202" spans="1:10" ht="15.75" customHeight="1" x14ac:dyDescent="0.25">
      <c r="A202" s="591" t="s">
        <v>132</v>
      </c>
      <c r="B202" s="592"/>
      <c r="C202" s="593"/>
      <c r="D202" s="394" t="s">
        <v>131</v>
      </c>
      <c r="E202" s="71">
        <v>0</v>
      </c>
      <c r="F202" s="71">
        <v>0</v>
      </c>
      <c r="G202" s="71">
        <f t="shared" si="32"/>
        <v>0</v>
      </c>
      <c r="H202" s="71"/>
      <c r="I202" s="45"/>
      <c r="J202" s="45"/>
    </row>
    <row r="203" spans="1:10" s="31" customFormat="1" x14ac:dyDescent="0.25">
      <c r="A203" s="25"/>
      <c r="B203" s="27">
        <v>3</v>
      </c>
      <c r="C203" s="26"/>
      <c r="D203" s="425" t="s">
        <v>13</v>
      </c>
      <c r="E203" s="193">
        <f>E204</f>
        <v>6700</v>
      </c>
      <c r="F203" s="193">
        <f>F204</f>
        <v>6963.48</v>
      </c>
      <c r="G203" s="193">
        <f t="shared" si="32"/>
        <v>263.47999999999956</v>
      </c>
      <c r="H203" s="193">
        <f t="shared" ref="H203:H261" si="33">G203/F203*100</f>
        <v>3.7837403137511645</v>
      </c>
      <c r="I203" s="45"/>
      <c r="J203" s="45"/>
    </row>
    <row r="204" spans="1:10" ht="17.25" customHeight="1" x14ac:dyDescent="0.25">
      <c r="A204" s="63"/>
      <c r="B204" s="64">
        <v>32</v>
      </c>
      <c r="C204" s="65"/>
      <c r="D204" s="331" t="s">
        <v>20</v>
      </c>
      <c r="E204" s="213">
        <f>E205+E210+E217+E227+E233</f>
        <v>6700</v>
      </c>
      <c r="F204" s="213">
        <f>F205+F210+F217+F227+F233</f>
        <v>6963.48</v>
      </c>
      <c r="G204" s="201">
        <f t="shared" si="32"/>
        <v>263.47999999999956</v>
      </c>
      <c r="H204" s="201">
        <f t="shared" si="33"/>
        <v>3.7837403137511645</v>
      </c>
      <c r="I204" s="45"/>
      <c r="J204" s="45"/>
    </row>
    <row r="205" spans="1:10" s="23" customFormat="1" x14ac:dyDescent="0.25">
      <c r="A205" s="32"/>
      <c r="B205" s="38">
        <v>321</v>
      </c>
      <c r="C205" s="34"/>
      <c r="D205" s="431" t="s">
        <v>27</v>
      </c>
      <c r="E205" s="181">
        <f>E206+E207+E208+E209</f>
        <v>100</v>
      </c>
      <c r="F205" s="181">
        <f>F206+F207+F208+F209</f>
        <v>0</v>
      </c>
      <c r="G205" s="181">
        <f t="shared" si="32"/>
        <v>-100</v>
      </c>
      <c r="H205" s="181"/>
      <c r="I205" s="45"/>
      <c r="J205" s="45"/>
    </row>
    <row r="206" spans="1:10" s="45" customFormat="1" x14ac:dyDescent="0.25">
      <c r="A206" s="573">
        <v>3211</v>
      </c>
      <c r="B206" s="574"/>
      <c r="C206" s="575"/>
      <c r="D206" s="284" t="s">
        <v>28</v>
      </c>
      <c r="E206" s="54">
        <v>0</v>
      </c>
      <c r="F206" s="71">
        <v>0</v>
      </c>
      <c r="G206" s="71">
        <f t="shared" si="32"/>
        <v>0</v>
      </c>
      <c r="H206" s="71"/>
    </row>
    <row r="207" spans="1:10" s="12" customFormat="1" x14ac:dyDescent="0.25">
      <c r="A207" s="573">
        <v>3212</v>
      </c>
      <c r="B207" s="574"/>
      <c r="C207" s="575"/>
      <c r="D207" s="284" t="s">
        <v>170</v>
      </c>
      <c r="E207" s="54">
        <v>0</v>
      </c>
      <c r="F207" s="71">
        <v>0</v>
      </c>
      <c r="G207" s="71">
        <f t="shared" si="32"/>
        <v>0</v>
      </c>
      <c r="H207" s="71"/>
      <c r="I207" s="45"/>
      <c r="J207" s="45"/>
    </row>
    <row r="208" spans="1:10" s="14" customFormat="1" x14ac:dyDescent="0.25">
      <c r="A208" s="573">
        <v>3213</v>
      </c>
      <c r="B208" s="574"/>
      <c r="C208" s="575"/>
      <c r="D208" s="284" t="s">
        <v>29</v>
      </c>
      <c r="E208" s="54">
        <v>100</v>
      </c>
      <c r="F208" s="71">
        <v>0</v>
      </c>
      <c r="G208" s="71">
        <f t="shared" si="32"/>
        <v>-100</v>
      </c>
      <c r="H208" s="71"/>
      <c r="I208" s="45"/>
      <c r="J208" s="45"/>
    </row>
    <row r="209" spans="1:10" s="31" customFormat="1" x14ac:dyDescent="0.25">
      <c r="A209" s="573">
        <v>3214</v>
      </c>
      <c r="B209" s="574"/>
      <c r="C209" s="575"/>
      <c r="D209" s="284" t="s">
        <v>30</v>
      </c>
      <c r="E209" s="54">
        <v>0</v>
      </c>
      <c r="F209" s="71">
        <v>0</v>
      </c>
      <c r="G209" s="71">
        <f t="shared" si="32"/>
        <v>0</v>
      </c>
      <c r="H209" s="71"/>
      <c r="I209" s="45"/>
      <c r="J209" s="45"/>
    </row>
    <row r="210" spans="1:10" x14ac:dyDescent="0.25">
      <c r="A210" s="32"/>
      <c r="B210" s="33">
        <v>322</v>
      </c>
      <c r="C210" s="34"/>
      <c r="D210" s="431" t="s">
        <v>31</v>
      </c>
      <c r="E210" s="181">
        <f>SUM(E211:E216)</f>
        <v>2800</v>
      </c>
      <c r="F210" s="181">
        <f>SUM(F211:F216)</f>
        <v>5563.48</v>
      </c>
      <c r="G210" s="181">
        <f t="shared" si="32"/>
        <v>2763.4799999999996</v>
      </c>
      <c r="H210" s="181">
        <f t="shared" si="33"/>
        <v>49.671788161366621</v>
      </c>
      <c r="I210" s="45"/>
      <c r="J210" s="45"/>
    </row>
    <row r="211" spans="1:10" s="12" customFormat="1" x14ac:dyDescent="0.25">
      <c r="A211" s="573">
        <v>3221</v>
      </c>
      <c r="B211" s="574"/>
      <c r="C211" s="575"/>
      <c r="D211" s="434" t="s">
        <v>32</v>
      </c>
      <c r="E211" s="54">
        <v>300</v>
      </c>
      <c r="F211" s="71">
        <v>0</v>
      </c>
      <c r="G211" s="71">
        <f t="shared" si="32"/>
        <v>-300</v>
      </c>
      <c r="H211" s="71"/>
      <c r="I211" s="45"/>
      <c r="J211" s="45"/>
    </row>
    <row r="212" spans="1:10" s="14" customFormat="1" x14ac:dyDescent="0.25">
      <c r="A212" s="573">
        <v>3222</v>
      </c>
      <c r="B212" s="574"/>
      <c r="C212" s="575"/>
      <c r="D212" s="434" t="s">
        <v>63</v>
      </c>
      <c r="E212" s="54">
        <v>0</v>
      </c>
      <c r="F212" s="71">
        <v>0</v>
      </c>
      <c r="G212" s="71">
        <f t="shared" si="32"/>
        <v>0</v>
      </c>
      <c r="H212" s="71"/>
      <c r="I212" s="45"/>
      <c r="J212" s="45"/>
    </row>
    <row r="213" spans="1:10" s="31" customFormat="1" x14ac:dyDescent="0.25">
      <c r="A213" s="573">
        <v>3223</v>
      </c>
      <c r="B213" s="574"/>
      <c r="C213" s="575"/>
      <c r="D213" s="434" t="s">
        <v>33</v>
      </c>
      <c r="E213" s="54">
        <v>2500</v>
      </c>
      <c r="F213" s="71">
        <v>5563.48</v>
      </c>
      <c r="G213" s="71">
        <f t="shared" si="32"/>
        <v>3063.4799999999996</v>
      </c>
      <c r="H213" s="71">
        <f t="shared" si="33"/>
        <v>55.064096572648765</v>
      </c>
      <c r="I213" s="45"/>
      <c r="J213" s="45"/>
    </row>
    <row r="214" spans="1:10" x14ac:dyDescent="0.25">
      <c r="A214" s="573">
        <v>3224</v>
      </c>
      <c r="B214" s="574"/>
      <c r="C214" s="575"/>
      <c r="D214" s="434" t="s">
        <v>56</v>
      </c>
      <c r="E214" s="54">
        <v>0</v>
      </c>
      <c r="F214" s="71">
        <v>0</v>
      </c>
      <c r="G214" s="71">
        <f t="shared" si="32"/>
        <v>0</v>
      </c>
      <c r="H214" s="71"/>
      <c r="I214" s="45"/>
      <c r="J214" s="45"/>
    </row>
    <row r="215" spans="1:10" x14ac:dyDescent="0.25">
      <c r="A215" s="573">
        <v>3225</v>
      </c>
      <c r="B215" s="574"/>
      <c r="C215" s="575"/>
      <c r="D215" s="434" t="s">
        <v>34</v>
      </c>
      <c r="E215" s="54">
        <v>0</v>
      </c>
      <c r="F215" s="71">
        <v>0</v>
      </c>
      <c r="G215" s="71">
        <f t="shared" si="32"/>
        <v>0</v>
      </c>
      <c r="H215" s="71"/>
      <c r="I215" s="45"/>
      <c r="J215" s="45"/>
    </row>
    <row r="216" spans="1:10" x14ac:dyDescent="0.25">
      <c r="A216" s="573">
        <v>3227</v>
      </c>
      <c r="B216" s="574"/>
      <c r="C216" s="575"/>
      <c r="D216" s="434" t="s">
        <v>80</v>
      </c>
      <c r="E216" s="54">
        <v>0</v>
      </c>
      <c r="F216" s="71">
        <v>0</v>
      </c>
      <c r="G216" s="71">
        <f t="shared" si="32"/>
        <v>0</v>
      </c>
      <c r="H216" s="71"/>
      <c r="I216" s="45"/>
      <c r="J216" s="45"/>
    </row>
    <row r="217" spans="1:10" x14ac:dyDescent="0.25">
      <c r="A217" s="32"/>
      <c r="B217" s="33">
        <v>323</v>
      </c>
      <c r="C217" s="34"/>
      <c r="D217" s="431" t="s">
        <v>36</v>
      </c>
      <c r="E217" s="181">
        <f>SUM(E218:E226)</f>
        <v>2800</v>
      </c>
      <c r="F217" s="181">
        <f>SUM(F218:F226)</f>
        <v>900</v>
      </c>
      <c r="G217" s="181">
        <f t="shared" si="32"/>
        <v>-1900</v>
      </c>
      <c r="H217" s="181">
        <f t="shared" si="33"/>
        <v>-211.11111111111111</v>
      </c>
      <c r="I217" s="45"/>
      <c r="J217" s="45"/>
    </row>
    <row r="218" spans="1:10" x14ac:dyDescent="0.25">
      <c r="A218" s="4"/>
      <c r="B218" s="574">
        <v>3231</v>
      </c>
      <c r="C218" s="575"/>
      <c r="D218" s="284" t="s">
        <v>37</v>
      </c>
      <c r="E218" s="54">
        <v>0</v>
      </c>
      <c r="F218" s="71">
        <v>0</v>
      </c>
      <c r="G218" s="71">
        <f t="shared" si="32"/>
        <v>0</v>
      </c>
      <c r="H218" s="71"/>
      <c r="I218" s="45"/>
      <c r="J218" s="45"/>
    </row>
    <row r="219" spans="1:10" x14ac:dyDescent="0.25">
      <c r="A219" s="4"/>
      <c r="B219" s="574">
        <v>3232</v>
      </c>
      <c r="C219" s="575"/>
      <c r="D219" s="284" t="s">
        <v>57</v>
      </c>
      <c r="E219" s="54">
        <v>0</v>
      </c>
      <c r="F219" s="71">
        <v>0</v>
      </c>
      <c r="G219" s="71">
        <f t="shared" si="32"/>
        <v>0</v>
      </c>
      <c r="H219" s="71"/>
      <c r="I219" s="45"/>
      <c r="J219" s="45"/>
    </row>
    <row r="220" spans="1:10" x14ac:dyDescent="0.25">
      <c r="A220" s="4"/>
      <c r="B220" s="574">
        <v>3233</v>
      </c>
      <c r="C220" s="575"/>
      <c r="D220" s="284" t="s">
        <v>38</v>
      </c>
      <c r="E220" s="54">
        <v>0</v>
      </c>
      <c r="F220" s="71">
        <v>0</v>
      </c>
      <c r="G220" s="71">
        <f t="shared" si="32"/>
        <v>0</v>
      </c>
      <c r="H220" s="71"/>
      <c r="I220" s="45"/>
      <c r="J220" s="45"/>
    </row>
    <row r="221" spans="1:10" x14ac:dyDescent="0.25">
      <c r="A221" s="4"/>
      <c r="B221" s="574">
        <v>3234</v>
      </c>
      <c r="C221" s="575"/>
      <c r="D221" s="284" t="s">
        <v>39</v>
      </c>
      <c r="E221" s="54">
        <v>2500</v>
      </c>
      <c r="F221" s="71">
        <v>600</v>
      </c>
      <c r="G221" s="71">
        <f t="shared" si="32"/>
        <v>-1900</v>
      </c>
      <c r="H221" s="71">
        <f t="shared" si="33"/>
        <v>-316.66666666666663</v>
      </c>
      <c r="I221" s="45"/>
      <c r="J221" s="45"/>
    </row>
    <row r="222" spans="1:10" x14ac:dyDescent="0.25">
      <c r="A222" s="4"/>
      <c r="B222" s="574">
        <v>3235</v>
      </c>
      <c r="C222" s="575"/>
      <c r="D222" s="284" t="s">
        <v>40</v>
      </c>
      <c r="E222" s="54">
        <v>0</v>
      </c>
      <c r="F222" s="71">
        <v>0</v>
      </c>
      <c r="G222" s="71">
        <f t="shared" si="32"/>
        <v>0</v>
      </c>
      <c r="H222" s="71"/>
      <c r="I222" s="45"/>
      <c r="J222" s="45"/>
    </row>
    <row r="223" spans="1:10" x14ac:dyDescent="0.25">
      <c r="A223" s="4"/>
      <c r="B223" s="574">
        <v>3236</v>
      </c>
      <c r="C223" s="575"/>
      <c r="D223" s="284" t="s">
        <v>41</v>
      </c>
      <c r="E223" s="54">
        <v>0</v>
      </c>
      <c r="F223" s="71">
        <v>0</v>
      </c>
      <c r="G223" s="71">
        <f t="shared" si="32"/>
        <v>0</v>
      </c>
      <c r="H223" s="71"/>
      <c r="I223" s="45"/>
      <c r="J223" s="45"/>
    </row>
    <row r="224" spans="1:10" x14ac:dyDescent="0.25">
      <c r="A224" s="4"/>
      <c r="B224" s="574">
        <v>3237</v>
      </c>
      <c r="C224" s="575"/>
      <c r="D224" s="284" t="s">
        <v>42</v>
      </c>
      <c r="E224" s="355">
        <v>0</v>
      </c>
      <c r="F224" s="195">
        <v>0</v>
      </c>
      <c r="G224" s="71">
        <f t="shared" si="32"/>
        <v>0</v>
      </c>
      <c r="H224" s="71"/>
      <c r="I224" s="45"/>
      <c r="J224" s="45"/>
    </row>
    <row r="225" spans="1:10" x14ac:dyDescent="0.25">
      <c r="A225" s="4"/>
      <c r="B225" s="574">
        <v>3238</v>
      </c>
      <c r="C225" s="575"/>
      <c r="D225" s="284" t="s">
        <v>43</v>
      </c>
      <c r="E225" s="355">
        <v>0</v>
      </c>
      <c r="F225" s="195">
        <v>0</v>
      </c>
      <c r="G225" s="71">
        <f t="shared" si="32"/>
        <v>0</v>
      </c>
      <c r="H225" s="71"/>
      <c r="I225" s="45"/>
      <c r="J225" s="45"/>
    </row>
    <row r="226" spans="1:10" x14ac:dyDescent="0.25">
      <c r="A226" s="4"/>
      <c r="B226" s="574">
        <v>3239</v>
      </c>
      <c r="C226" s="575"/>
      <c r="D226" s="284" t="s">
        <v>44</v>
      </c>
      <c r="E226" s="355">
        <v>300</v>
      </c>
      <c r="F226" s="355">
        <v>300</v>
      </c>
      <c r="G226" s="71">
        <f t="shared" ref="G226:G281" si="34">F226-E226</f>
        <v>0</v>
      </c>
      <c r="H226" s="71">
        <f t="shared" si="33"/>
        <v>0</v>
      </c>
      <c r="I226" s="45"/>
      <c r="J226" s="45"/>
    </row>
    <row r="227" spans="1:10" x14ac:dyDescent="0.25">
      <c r="A227" s="32"/>
      <c r="B227" s="33">
        <v>329</v>
      </c>
      <c r="C227" s="35"/>
      <c r="D227" s="308" t="s">
        <v>45</v>
      </c>
      <c r="E227" s="204">
        <f>SUM(E228:E232)</f>
        <v>1000</v>
      </c>
      <c r="F227" s="204">
        <f>SUM(F228:F232)</f>
        <v>500</v>
      </c>
      <c r="G227" s="181">
        <f t="shared" si="34"/>
        <v>-500</v>
      </c>
      <c r="H227" s="181">
        <f t="shared" si="33"/>
        <v>-100</v>
      </c>
      <c r="I227" s="45"/>
      <c r="J227" s="45"/>
    </row>
    <row r="228" spans="1:10" x14ac:dyDescent="0.25">
      <c r="A228" s="573">
        <v>3292</v>
      </c>
      <c r="B228" s="574"/>
      <c r="C228" s="575"/>
      <c r="D228" s="284" t="s">
        <v>46</v>
      </c>
      <c r="E228" s="355">
        <v>0</v>
      </c>
      <c r="F228" s="195">
        <v>0</v>
      </c>
      <c r="G228" s="71">
        <f t="shared" si="34"/>
        <v>0</v>
      </c>
      <c r="H228" s="71"/>
      <c r="I228" s="45"/>
      <c r="J228" s="45"/>
    </row>
    <row r="229" spans="1:10" x14ac:dyDescent="0.25">
      <c r="A229" s="573">
        <v>3294</v>
      </c>
      <c r="B229" s="574"/>
      <c r="C229" s="575"/>
      <c r="D229" s="284" t="s">
        <v>81</v>
      </c>
      <c r="E229" s="355">
        <v>0</v>
      </c>
      <c r="F229" s="195">
        <v>0</v>
      </c>
      <c r="G229" s="71">
        <f t="shared" si="34"/>
        <v>0</v>
      </c>
      <c r="H229" s="71"/>
      <c r="I229" s="45"/>
      <c r="J229" s="45"/>
    </row>
    <row r="230" spans="1:10" x14ac:dyDescent="0.25">
      <c r="A230" s="573">
        <v>3295</v>
      </c>
      <c r="B230" s="574"/>
      <c r="C230" s="575"/>
      <c r="D230" s="284" t="s">
        <v>82</v>
      </c>
      <c r="E230" s="355">
        <v>0</v>
      </c>
      <c r="F230" s="195">
        <v>0</v>
      </c>
      <c r="G230" s="71">
        <f t="shared" si="34"/>
        <v>0</v>
      </c>
      <c r="H230" s="71"/>
      <c r="I230" s="45"/>
      <c r="J230" s="45"/>
    </row>
    <row r="231" spans="1:10" x14ac:dyDescent="0.25">
      <c r="A231" s="573">
        <v>3296</v>
      </c>
      <c r="B231" s="574"/>
      <c r="C231" s="575"/>
      <c r="D231" s="284" t="s">
        <v>83</v>
      </c>
      <c r="E231" s="355">
        <v>0</v>
      </c>
      <c r="F231" s="195">
        <v>0</v>
      </c>
      <c r="G231" s="71">
        <f t="shared" si="34"/>
        <v>0</v>
      </c>
      <c r="H231" s="71"/>
      <c r="I231" s="45"/>
      <c r="J231" s="45"/>
    </row>
    <row r="232" spans="1:10" x14ac:dyDescent="0.25">
      <c r="A232" s="573">
        <v>3299</v>
      </c>
      <c r="B232" s="574"/>
      <c r="C232" s="575"/>
      <c r="D232" s="284" t="s">
        <v>45</v>
      </c>
      <c r="E232" s="355">
        <v>1000</v>
      </c>
      <c r="F232" s="195">
        <v>500</v>
      </c>
      <c r="G232" s="71">
        <f t="shared" si="34"/>
        <v>-500</v>
      </c>
      <c r="H232" s="71">
        <f t="shared" si="33"/>
        <v>-100</v>
      </c>
      <c r="I232" s="45"/>
      <c r="J232" s="45"/>
    </row>
    <row r="233" spans="1:10" x14ac:dyDescent="0.25">
      <c r="A233" s="588">
        <v>372</v>
      </c>
      <c r="B233" s="589"/>
      <c r="C233" s="590"/>
      <c r="D233" s="308" t="s">
        <v>70</v>
      </c>
      <c r="E233" s="359">
        <v>0</v>
      </c>
      <c r="F233" s="204">
        <f>F234</f>
        <v>0</v>
      </c>
      <c r="G233" s="181">
        <f t="shared" si="34"/>
        <v>0</v>
      </c>
      <c r="H233" s="181"/>
      <c r="I233" s="45"/>
      <c r="J233" s="45"/>
    </row>
    <row r="234" spans="1:10" x14ac:dyDescent="0.25">
      <c r="A234" s="573">
        <v>3722</v>
      </c>
      <c r="B234" s="574"/>
      <c r="C234" s="575"/>
      <c r="D234" s="127" t="s">
        <v>202</v>
      </c>
      <c r="E234" s="355">
        <v>0</v>
      </c>
      <c r="F234" s="195">
        <v>0</v>
      </c>
      <c r="G234" s="71">
        <f t="shared" si="34"/>
        <v>0</v>
      </c>
      <c r="H234" s="71"/>
      <c r="I234" s="45"/>
      <c r="J234" s="45"/>
    </row>
    <row r="235" spans="1:10" x14ac:dyDescent="0.25">
      <c r="A235" s="567" t="s">
        <v>139</v>
      </c>
      <c r="B235" s="568"/>
      <c r="C235" s="569"/>
      <c r="D235" s="333" t="s">
        <v>133</v>
      </c>
      <c r="E235" s="54"/>
      <c r="F235" s="71"/>
      <c r="G235" s="71">
        <f t="shared" si="34"/>
        <v>0</v>
      </c>
      <c r="H235" s="71"/>
      <c r="I235" s="45"/>
      <c r="J235" s="45"/>
    </row>
    <row r="236" spans="1:10" x14ac:dyDescent="0.25">
      <c r="A236" s="415"/>
      <c r="B236" s="416"/>
      <c r="C236" s="417"/>
      <c r="D236" s="333"/>
      <c r="E236" s="54"/>
      <c r="F236" s="71"/>
      <c r="G236" s="71">
        <f t="shared" si="34"/>
        <v>0</v>
      </c>
      <c r="H236" s="71"/>
      <c r="I236" s="45"/>
      <c r="J236" s="45"/>
    </row>
    <row r="237" spans="1:10" x14ac:dyDescent="0.25">
      <c r="A237" s="25"/>
      <c r="B237" s="27">
        <v>3</v>
      </c>
      <c r="C237" s="26"/>
      <c r="D237" s="425" t="s">
        <v>13</v>
      </c>
      <c r="E237" s="55">
        <v>0</v>
      </c>
      <c r="F237" s="193">
        <f t="shared" ref="F237" si="35">F238</f>
        <v>2000</v>
      </c>
      <c r="G237" s="193">
        <f t="shared" si="34"/>
        <v>2000</v>
      </c>
      <c r="H237" s="193">
        <f t="shared" si="33"/>
        <v>100</v>
      </c>
      <c r="I237" s="45"/>
      <c r="J237" s="45"/>
    </row>
    <row r="238" spans="1:10" x14ac:dyDescent="0.25">
      <c r="A238" s="286"/>
      <c r="B238" s="287">
        <v>32</v>
      </c>
      <c r="C238" s="288"/>
      <c r="D238" s="334" t="s">
        <v>20</v>
      </c>
      <c r="E238" s="212">
        <f t="shared" ref="E238:F238" si="36">E239+E246</f>
        <v>0</v>
      </c>
      <c r="F238" s="212">
        <f t="shared" si="36"/>
        <v>2000</v>
      </c>
      <c r="G238" s="201">
        <f t="shared" si="34"/>
        <v>2000</v>
      </c>
      <c r="H238" s="201">
        <f t="shared" si="33"/>
        <v>100</v>
      </c>
      <c r="I238" s="45"/>
      <c r="J238" s="45"/>
    </row>
    <row r="239" spans="1:10" x14ac:dyDescent="0.25">
      <c r="A239" s="32"/>
      <c r="B239" s="33">
        <v>322</v>
      </c>
      <c r="C239" s="34"/>
      <c r="D239" s="431" t="s">
        <v>31</v>
      </c>
      <c r="E239" s="181">
        <f t="shared" ref="E239:F239" si="37">SUM(E240:E245)</f>
        <v>0</v>
      </c>
      <c r="F239" s="181">
        <f t="shared" si="37"/>
        <v>1900</v>
      </c>
      <c r="G239" s="181">
        <f t="shared" si="34"/>
        <v>1900</v>
      </c>
      <c r="H239" s="181">
        <f t="shared" si="33"/>
        <v>100</v>
      </c>
      <c r="I239" s="45"/>
      <c r="J239" s="45"/>
    </row>
    <row r="240" spans="1:10" x14ac:dyDescent="0.25">
      <c r="A240" s="573">
        <v>3221</v>
      </c>
      <c r="B240" s="574"/>
      <c r="C240" s="575"/>
      <c r="D240" t="s">
        <v>140</v>
      </c>
      <c r="E240" s="54">
        <v>0</v>
      </c>
      <c r="F240" s="71">
        <v>1900</v>
      </c>
      <c r="G240" s="71">
        <f t="shared" si="34"/>
        <v>1900</v>
      </c>
      <c r="H240" s="71">
        <f t="shared" si="33"/>
        <v>100</v>
      </c>
      <c r="I240" s="45"/>
      <c r="J240" s="45"/>
    </row>
    <row r="241" spans="1:10" x14ac:dyDescent="0.25">
      <c r="A241" s="573">
        <v>3222</v>
      </c>
      <c r="B241" s="574"/>
      <c r="C241" s="575"/>
      <c r="D241" s="434" t="s">
        <v>63</v>
      </c>
      <c r="E241" s="54">
        <v>0</v>
      </c>
      <c r="F241" s="71">
        <v>0</v>
      </c>
      <c r="G241" s="71">
        <f t="shared" si="34"/>
        <v>0</v>
      </c>
      <c r="H241" s="71"/>
      <c r="I241" s="45"/>
      <c r="J241" s="45"/>
    </row>
    <row r="242" spans="1:10" x14ac:dyDescent="0.25">
      <c r="A242" s="418"/>
      <c r="B242" s="419"/>
      <c r="C242" s="420">
        <v>3223</v>
      </c>
      <c r="D242" s="434" t="s">
        <v>167</v>
      </c>
      <c r="E242" s="54">
        <v>0</v>
      </c>
      <c r="F242" s="71">
        <v>0</v>
      </c>
      <c r="G242" s="71">
        <f t="shared" si="34"/>
        <v>0</v>
      </c>
      <c r="H242" s="71"/>
      <c r="I242" s="45"/>
      <c r="J242" s="45"/>
    </row>
    <row r="243" spans="1:10" x14ac:dyDescent="0.25">
      <c r="A243" s="573">
        <v>3224</v>
      </c>
      <c r="B243" s="574"/>
      <c r="C243" s="575"/>
      <c r="D243" s="434" t="s">
        <v>93</v>
      </c>
      <c r="E243" s="54">
        <v>0</v>
      </c>
      <c r="F243" s="71">
        <v>0</v>
      </c>
      <c r="G243" s="71">
        <f t="shared" si="34"/>
        <v>0</v>
      </c>
      <c r="H243" s="71"/>
      <c r="I243" s="45"/>
      <c r="J243" s="45"/>
    </row>
    <row r="244" spans="1:10" x14ac:dyDescent="0.25">
      <c r="A244" s="573">
        <v>3225</v>
      </c>
      <c r="B244" s="574"/>
      <c r="C244" s="575"/>
      <c r="D244" s="434" t="s">
        <v>34</v>
      </c>
      <c r="E244" s="54">
        <v>0</v>
      </c>
      <c r="F244" s="71">
        <v>0</v>
      </c>
      <c r="G244" s="71">
        <f t="shared" si="34"/>
        <v>0</v>
      </c>
      <c r="H244" s="71"/>
      <c r="I244" s="45"/>
      <c r="J244" s="45"/>
    </row>
    <row r="245" spans="1:10" x14ac:dyDescent="0.25">
      <c r="A245" s="573">
        <v>3227</v>
      </c>
      <c r="B245" s="574"/>
      <c r="C245" s="575"/>
      <c r="D245" s="127" t="s">
        <v>80</v>
      </c>
      <c r="E245" s="54">
        <v>0</v>
      </c>
      <c r="F245" s="71">
        <v>0</v>
      </c>
      <c r="G245" s="71">
        <f t="shared" si="34"/>
        <v>0</v>
      </c>
      <c r="H245" s="71"/>
      <c r="I245" s="45"/>
      <c r="J245" s="45"/>
    </row>
    <row r="246" spans="1:10" x14ac:dyDescent="0.25">
      <c r="A246" s="286"/>
      <c r="B246" s="287">
        <v>38</v>
      </c>
      <c r="C246" s="288"/>
      <c r="D246" s="334" t="s">
        <v>227</v>
      </c>
      <c r="E246" s="362">
        <v>0</v>
      </c>
      <c r="F246" s="212">
        <v>100</v>
      </c>
      <c r="G246" s="201">
        <f t="shared" si="34"/>
        <v>100</v>
      </c>
      <c r="H246" s="201">
        <f t="shared" si="33"/>
        <v>100</v>
      </c>
      <c r="I246" s="45"/>
      <c r="J246" s="45"/>
    </row>
    <row r="247" spans="1:10" x14ac:dyDescent="0.25">
      <c r="A247" s="586">
        <v>381</v>
      </c>
      <c r="B247" s="586"/>
      <c r="C247" s="587"/>
      <c r="D247" s="392" t="s">
        <v>228</v>
      </c>
      <c r="E247" s="393">
        <v>0</v>
      </c>
      <c r="F247" s="393">
        <v>100</v>
      </c>
      <c r="G247" s="181">
        <f t="shared" si="34"/>
        <v>100</v>
      </c>
      <c r="H247" s="181">
        <f t="shared" si="33"/>
        <v>100</v>
      </c>
      <c r="I247" s="45"/>
      <c r="J247" s="45"/>
    </row>
    <row r="248" spans="1:10" x14ac:dyDescent="0.25">
      <c r="A248" s="573">
        <v>3811</v>
      </c>
      <c r="B248" s="574"/>
      <c r="C248" s="575"/>
      <c r="D248" s="127" t="s">
        <v>226</v>
      </c>
      <c r="E248" s="54">
        <v>0</v>
      </c>
      <c r="F248" s="71">
        <v>100</v>
      </c>
      <c r="G248" s="71">
        <f t="shared" si="34"/>
        <v>100</v>
      </c>
      <c r="H248" s="71">
        <f t="shared" si="33"/>
        <v>100</v>
      </c>
      <c r="I248" s="45"/>
      <c r="J248" s="45"/>
    </row>
    <row r="249" spans="1:10" x14ac:dyDescent="0.25">
      <c r="A249" s="25"/>
      <c r="B249" s="27">
        <v>4</v>
      </c>
      <c r="C249" s="26"/>
      <c r="D249" s="319" t="s">
        <v>15</v>
      </c>
      <c r="E249" s="193">
        <f t="shared" ref="E249:F251" si="38">E250</f>
        <v>0</v>
      </c>
      <c r="F249" s="193">
        <f t="shared" si="38"/>
        <v>0</v>
      </c>
      <c r="G249" s="193">
        <f t="shared" si="34"/>
        <v>0</v>
      </c>
      <c r="H249" s="193"/>
      <c r="I249" s="45"/>
      <c r="J249" s="45"/>
    </row>
    <row r="250" spans="1:10" x14ac:dyDescent="0.25">
      <c r="A250" s="428"/>
      <c r="B250" s="429">
        <v>45</v>
      </c>
      <c r="C250" s="430"/>
      <c r="D250" s="320" t="s">
        <v>76</v>
      </c>
      <c r="E250" s="201">
        <f t="shared" si="38"/>
        <v>0</v>
      </c>
      <c r="F250" s="201">
        <f t="shared" si="38"/>
        <v>0</v>
      </c>
      <c r="G250" s="201">
        <f t="shared" si="34"/>
        <v>0</v>
      </c>
      <c r="H250" s="201"/>
      <c r="I250" s="45"/>
      <c r="J250" s="45"/>
    </row>
    <row r="251" spans="1:10" x14ac:dyDescent="0.25">
      <c r="A251" s="32"/>
      <c r="B251" s="38">
        <v>451</v>
      </c>
      <c r="C251" s="34"/>
      <c r="D251" s="321" t="s">
        <v>77</v>
      </c>
      <c r="E251" s="181">
        <f t="shared" si="38"/>
        <v>0</v>
      </c>
      <c r="F251" s="181">
        <f t="shared" si="38"/>
        <v>0</v>
      </c>
      <c r="G251" s="71">
        <f t="shared" si="34"/>
        <v>0</v>
      </c>
      <c r="H251" s="71"/>
      <c r="I251" s="45"/>
      <c r="J251" s="45"/>
    </row>
    <row r="252" spans="1:10" x14ac:dyDescent="0.25">
      <c r="A252" s="573">
        <v>4511</v>
      </c>
      <c r="B252" s="574"/>
      <c r="C252" s="575"/>
      <c r="D252" s="284" t="s">
        <v>77</v>
      </c>
      <c r="E252" s="54">
        <v>0</v>
      </c>
      <c r="F252" s="71">
        <v>0</v>
      </c>
      <c r="G252" s="71">
        <f t="shared" si="34"/>
        <v>0</v>
      </c>
      <c r="H252" s="71"/>
      <c r="I252" s="45"/>
      <c r="J252" s="45"/>
    </row>
    <row r="253" spans="1:10" x14ac:dyDescent="0.25">
      <c r="A253" s="51" t="s">
        <v>134</v>
      </c>
      <c r="B253" s="52"/>
      <c r="C253" s="53"/>
      <c r="D253" s="299" t="s">
        <v>135</v>
      </c>
      <c r="E253" s="54"/>
      <c r="F253" s="71"/>
      <c r="G253" s="71">
        <f t="shared" si="34"/>
        <v>0</v>
      </c>
      <c r="H253" s="71"/>
      <c r="I253" s="45"/>
      <c r="J253" s="45"/>
    </row>
    <row r="254" spans="1:10" x14ac:dyDescent="0.25">
      <c r="A254" s="28"/>
      <c r="B254" s="29">
        <v>3</v>
      </c>
      <c r="C254" s="30"/>
      <c r="D254" s="425" t="s">
        <v>13</v>
      </c>
      <c r="E254" s="193">
        <f>E255</f>
        <v>1000</v>
      </c>
      <c r="F254" s="193">
        <f>F255</f>
        <v>2701.25</v>
      </c>
      <c r="G254" s="193">
        <f t="shared" si="34"/>
        <v>1701.25</v>
      </c>
      <c r="H254" s="193">
        <f t="shared" si="33"/>
        <v>62.980101804720036</v>
      </c>
    </row>
    <row r="255" spans="1:10" x14ac:dyDescent="0.25">
      <c r="A255" s="435"/>
      <c r="B255" s="436">
        <v>32</v>
      </c>
      <c r="C255" s="437"/>
      <c r="D255" s="311" t="s">
        <v>20</v>
      </c>
      <c r="E255" s="201">
        <f>E256+E259+E266+E276</f>
        <v>1000</v>
      </c>
      <c r="F255" s="201">
        <f>F256+F259+F266+F276</f>
        <v>2701.25</v>
      </c>
      <c r="G255" s="201">
        <f t="shared" si="34"/>
        <v>1701.25</v>
      </c>
      <c r="H255" s="201">
        <f t="shared" si="33"/>
        <v>62.980101804720036</v>
      </c>
    </row>
    <row r="256" spans="1:10" x14ac:dyDescent="0.25">
      <c r="A256" s="37"/>
      <c r="B256" s="33">
        <v>321</v>
      </c>
      <c r="C256" s="35"/>
      <c r="D256" s="431" t="s">
        <v>27</v>
      </c>
      <c r="E256" s="181">
        <f>E257+E258</f>
        <v>0</v>
      </c>
      <c r="F256" s="181">
        <f>F257+F258</f>
        <v>870</v>
      </c>
      <c r="G256" s="181">
        <f t="shared" si="34"/>
        <v>870</v>
      </c>
      <c r="H256" s="181">
        <f t="shared" si="33"/>
        <v>100</v>
      </c>
    </row>
    <row r="257" spans="1:8" x14ac:dyDescent="0.25">
      <c r="A257" s="573">
        <v>3212</v>
      </c>
      <c r="B257" s="574"/>
      <c r="C257" s="575"/>
      <c r="D257" s="284" t="s">
        <v>28</v>
      </c>
      <c r="E257" s="54">
        <v>0</v>
      </c>
      <c r="F257" s="71">
        <v>870</v>
      </c>
      <c r="G257" s="71">
        <f t="shared" si="34"/>
        <v>870</v>
      </c>
      <c r="H257" s="71">
        <f t="shared" si="33"/>
        <v>100</v>
      </c>
    </row>
    <row r="258" spans="1:8" x14ac:dyDescent="0.25">
      <c r="A258" s="573">
        <v>3213</v>
      </c>
      <c r="B258" s="574"/>
      <c r="C258" s="575"/>
      <c r="D258" s="284" t="s">
        <v>29</v>
      </c>
      <c r="E258" s="54">
        <v>0</v>
      </c>
      <c r="F258" s="71">
        <v>0</v>
      </c>
      <c r="G258" s="71">
        <f t="shared" si="34"/>
        <v>0</v>
      </c>
      <c r="H258" s="71"/>
    </row>
    <row r="259" spans="1:8" x14ac:dyDescent="0.25">
      <c r="A259" s="32"/>
      <c r="B259" s="33">
        <v>322</v>
      </c>
      <c r="C259" s="34"/>
      <c r="D259" s="431" t="s">
        <v>31</v>
      </c>
      <c r="E259" s="181">
        <f>SUM(E260:E265)</f>
        <v>400</v>
      </c>
      <c r="F259" s="181">
        <f>SUM(F260:F265)</f>
        <v>200</v>
      </c>
      <c r="G259" s="181">
        <f t="shared" si="34"/>
        <v>-200</v>
      </c>
      <c r="H259" s="181">
        <f t="shared" si="33"/>
        <v>-100</v>
      </c>
    </row>
    <row r="260" spans="1:8" x14ac:dyDescent="0.25">
      <c r="A260" s="573">
        <v>3221</v>
      </c>
      <c r="B260" s="574"/>
      <c r="C260" s="575"/>
      <c r="D260" t="s">
        <v>140</v>
      </c>
      <c r="E260" s="54">
        <v>300</v>
      </c>
      <c r="F260" s="71">
        <v>100</v>
      </c>
      <c r="G260" s="71">
        <f t="shared" si="34"/>
        <v>-200</v>
      </c>
      <c r="H260" s="71">
        <f t="shared" si="33"/>
        <v>-200</v>
      </c>
    </row>
    <row r="261" spans="1:8" x14ac:dyDescent="0.25">
      <c r="A261" s="573">
        <v>3222</v>
      </c>
      <c r="B261" s="574"/>
      <c r="C261" s="575"/>
      <c r="D261" s="434" t="s">
        <v>63</v>
      </c>
      <c r="E261" s="54">
        <v>100</v>
      </c>
      <c r="F261" s="71">
        <v>100</v>
      </c>
      <c r="G261" s="71">
        <f t="shared" si="34"/>
        <v>0</v>
      </c>
      <c r="H261" s="71">
        <f t="shared" si="33"/>
        <v>0</v>
      </c>
    </row>
    <row r="262" spans="1:8" x14ac:dyDescent="0.25">
      <c r="A262" s="418"/>
      <c r="B262" s="419"/>
      <c r="C262" s="420">
        <v>3223</v>
      </c>
      <c r="D262" s="434" t="s">
        <v>167</v>
      </c>
      <c r="E262" s="54">
        <v>0</v>
      </c>
      <c r="F262" s="71">
        <v>0</v>
      </c>
      <c r="G262" s="71">
        <f t="shared" si="34"/>
        <v>0</v>
      </c>
      <c r="H262" s="71"/>
    </row>
    <row r="263" spans="1:8" x14ac:dyDescent="0.25">
      <c r="A263" s="573">
        <v>3224</v>
      </c>
      <c r="B263" s="574"/>
      <c r="C263" s="575"/>
      <c r="D263" s="434" t="s">
        <v>93</v>
      </c>
      <c r="E263" s="54">
        <v>0</v>
      </c>
      <c r="F263" s="71">
        <v>0</v>
      </c>
      <c r="G263" s="71">
        <f t="shared" si="34"/>
        <v>0</v>
      </c>
      <c r="H263" s="71"/>
    </row>
    <row r="264" spans="1:8" x14ac:dyDescent="0.25">
      <c r="A264" s="573">
        <v>3225</v>
      </c>
      <c r="B264" s="574"/>
      <c r="C264" s="575"/>
      <c r="D264" s="434" t="s">
        <v>34</v>
      </c>
      <c r="E264" s="54">
        <v>0</v>
      </c>
      <c r="F264" s="71">
        <v>0</v>
      </c>
      <c r="G264" s="71">
        <f t="shared" si="34"/>
        <v>0</v>
      </c>
      <c r="H264" s="71"/>
    </row>
    <row r="265" spans="1:8" x14ac:dyDescent="0.25">
      <c r="A265" s="573">
        <v>3227</v>
      </c>
      <c r="B265" s="574"/>
      <c r="C265" s="575"/>
      <c r="D265" s="127" t="s">
        <v>80</v>
      </c>
      <c r="E265" s="54">
        <v>0</v>
      </c>
      <c r="F265" s="71">
        <v>0</v>
      </c>
      <c r="G265" s="71">
        <f t="shared" si="34"/>
        <v>0</v>
      </c>
      <c r="H265" s="71"/>
    </row>
    <row r="266" spans="1:8" x14ac:dyDescent="0.25">
      <c r="A266" s="32"/>
      <c r="B266" s="33">
        <v>323</v>
      </c>
      <c r="C266" s="34"/>
      <c r="D266" s="431" t="s">
        <v>36</v>
      </c>
      <c r="E266" s="181">
        <f>E267+E268+E269+E270+E271+E272+E273+E274+E275</f>
        <v>100</v>
      </c>
      <c r="F266" s="181">
        <f>F267+F268+F269+F270+F271+F272+F273+F274+F275</f>
        <v>1000</v>
      </c>
      <c r="G266" s="181">
        <f t="shared" si="34"/>
        <v>900</v>
      </c>
      <c r="H266" s="181">
        <f t="shared" ref="H266:H326" si="39">G266/F266*100</f>
        <v>90</v>
      </c>
    </row>
    <row r="267" spans="1:8" x14ac:dyDescent="0.25">
      <c r="A267" s="573">
        <v>3231</v>
      </c>
      <c r="B267" s="574"/>
      <c r="C267" s="575"/>
      <c r="D267" s="284" t="s">
        <v>37</v>
      </c>
      <c r="E267" s="54">
        <v>0</v>
      </c>
      <c r="F267" s="71">
        <v>1000</v>
      </c>
      <c r="G267" s="71">
        <f t="shared" si="34"/>
        <v>1000</v>
      </c>
      <c r="H267" s="71">
        <f t="shared" si="39"/>
        <v>100</v>
      </c>
    </row>
    <row r="268" spans="1:8" x14ac:dyDescent="0.25">
      <c r="A268" s="573">
        <v>3232</v>
      </c>
      <c r="B268" s="574"/>
      <c r="C268" s="575"/>
      <c r="D268" s="284" t="s">
        <v>57</v>
      </c>
      <c r="E268" s="54">
        <v>0</v>
      </c>
      <c r="F268" s="71">
        <v>0</v>
      </c>
      <c r="G268" s="71">
        <f t="shared" si="34"/>
        <v>0</v>
      </c>
      <c r="H268" s="71"/>
    </row>
    <row r="269" spans="1:8" x14ac:dyDescent="0.25">
      <c r="A269" s="573">
        <v>3233</v>
      </c>
      <c r="B269" s="574"/>
      <c r="C269" s="575"/>
      <c r="D269" s="284" t="s">
        <v>38</v>
      </c>
      <c r="E269" s="54">
        <v>0</v>
      </c>
      <c r="F269" s="71">
        <v>0</v>
      </c>
      <c r="G269" s="71">
        <f t="shared" si="34"/>
        <v>0</v>
      </c>
      <c r="H269" s="71"/>
    </row>
    <row r="270" spans="1:8" x14ac:dyDescent="0.25">
      <c r="A270" s="573">
        <v>3234</v>
      </c>
      <c r="B270" s="574"/>
      <c r="C270" s="575"/>
      <c r="D270" s="284" t="s">
        <v>39</v>
      </c>
      <c r="E270" s="54">
        <v>0</v>
      </c>
      <c r="F270" s="71">
        <v>0</v>
      </c>
      <c r="G270" s="71">
        <f t="shared" si="34"/>
        <v>0</v>
      </c>
      <c r="H270" s="71"/>
    </row>
    <row r="271" spans="1:8" x14ac:dyDescent="0.25">
      <c r="A271" s="573">
        <v>3235</v>
      </c>
      <c r="B271" s="574"/>
      <c r="C271" s="575"/>
      <c r="D271" s="284" t="s">
        <v>40</v>
      </c>
      <c r="E271" s="54">
        <v>0</v>
      </c>
      <c r="F271" s="71">
        <v>0</v>
      </c>
      <c r="G271" s="71">
        <f t="shared" si="34"/>
        <v>0</v>
      </c>
      <c r="H271" s="71"/>
    </row>
    <row r="272" spans="1:8" x14ac:dyDescent="0.25">
      <c r="A272" s="573">
        <v>3236</v>
      </c>
      <c r="B272" s="574"/>
      <c r="C272" s="575"/>
      <c r="D272" s="284" t="s">
        <v>41</v>
      </c>
      <c r="E272" s="54">
        <v>0</v>
      </c>
      <c r="F272" s="71">
        <v>0</v>
      </c>
      <c r="G272" s="71">
        <f t="shared" si="34"/>
        <v>0</v>
      </c>
      <c r="H272" s="71"/>
    </row>
    <row r="273" spans="1:8" x14ac:dyDescent="0.25">
      <c r="A273" s="573">
        <v>3237</v>
      </c>
      <c r="B273" s="574"/>
      <c r="C273" s="575"/>
      <c r="D273" s="284" t="s">
        <v>42</v>
      </c>
      <c r="E273" s="54">
        <v>0</v>
      </c>
      <c r="F273" s="71">
        <v>0</v>
      </c>
      <c r="G273" s="71">
        <f t="shared" si="34"/>
        <v>0</v>
      </c>
      <c r="H273" s="71"/>
    </row>
    <row r="274" spans="1:8" x14ac:dyDescent="0.25">
      <c r="A274" s="573">
        <v>3238</v>
      </c>
      <c r="B274" s="574"/>
      <c r="C274" s="575"/>
      <c r="D274" s="284" t="s">
        <v>43</v>
      </c>
      <c r="E274" s="54">
        <v>0</v>
      </c>
      <c r="F274" s="71">
        <v>0</v>
      </c>
      <c r="G274" s="71">
        <f t="shared" si="34"/>
        <v>0</v>
      </c>
      <c r="H274" s="71"/>
    </row>
    <row r="275" spans="1:8" x14ac:dyDescent="0.25">
      <c r="A275" s="573">
        <v>3239</v>
      </c>
      <c r="B275" s="574"/>
      <c r="C275" s="575"/>
      <c r="D275" s="284" t="s">
        <v>44</v>
      </c>
      <c r="E275" s="54">
        <v>100</v>
      </c>
      <c r="F275" s="71">
        <v>0</v>
      </c>
      <c r="G275" s="71">
        <f t="shared" si="34"/>
        <v>-100</v>
      </c>
      <c r="H275" s="71"/>
    </row>
    <row r="276" spans="1:8" x14ac:dyDescent="0.25">
      <c r="A276" s="32"/>
      <c r="B276" s="33">
        <v>329</v>
      </c>
      <c r="C276" s="35"/>
      <c r="D276" s="308" t="s">
        <v>45</v>
      </c>
      <c r="E276" s="181">
        <f>E277</f>
        <v>500</v>
      </c>
      <c r="F276" s="181">
        <f>F277</f>
        <v>631.25</v>
      </c>
      <c r="G276" s="181">
        <f t="shared" si="34"/>
        <v>131.25</v>
      </c>
      <c r="H276" s="181">
        <f t="shared" si="39"/>
        <v>20.792079207920793</v>
      </c>
    </row>
    <row r="277" spans="1:8" x14ac:dyDescent="0.25">
      <c r="A277" s="4"/>
      <c r="B277" s="419">
        <v>3299</v>
      </c>
      <c r="C277" s="6"/>
      <c r="D277" s="127" t="s">
        <v>45</v>
      </c>
      <c r="E277" s="54">
        <v>500</v>
      </c>
      <c r="F277" s="71">
        <v>631.25</v>
      </c>
      <c r="G277" s="71">
        <f t="shared" si="34"/>
        <v>131.25</v>
      </c>
      <c r="H277" s="71">
        <f t="shared" si="39"/>
        <v>20.792079207920793</v>
      </c>
    </row>
    <row r="278" spans="1:8" x14ac:dyDescent="0.25">
      <c r="A278" s="25"/>
      <c r="B278" s="27">
        <v>4</v>
      </c>
      <c r="C278" s="26"/>
      <c r="D278" s="323" t="s">
        <v>15</v>
      </c>
      <c r="E278" s="193">
        <f t="shared" ref="E278:F280" si="40">E279</f>
        <v>0</v>
      </c>
      <c r="F278" s="193">
        <f t="shared" si="40"/>
        <v>0</v>
      </c>
      <c r="G278" s="193">
        <f t="shared" si="34"/>
        <v>0</v>
      </c>
      <c r="H278" s="193"/>
    </row>
    <row r="279" spans="1:8" x14ac:dyDescent="0.25">
      <c r="A279" s="428"/>
      <c r="B279" s="429">
        <v>42</v>
      </c>
      <c r="C279" s="430"/>
      <c r="D279" s="324" t="s">
        <v>24</v>
      </c>
      <c r="E279" s="201">
        <f t="shared" si="40"/>
        <v>0</v>
      </c>
      <c r="F279" s="201">
        <f t="shared" si="40"/>
        <v>0</v>
      </c>
      <c r="G279" s="201">
        <f t="shared" si="34"/>
        <v>0</v>
      </c>
      <c r="H279" s="201"/>
    </row>
    <row r="280" spans="1:8" x14ac:dyDescent="0.25">
      <c r="A280" s="32"/>
      <c r="B280" s="38">
        <v>424</v>
      </c>
      <c r="C280" s="34"/>
      <c r="D280" s="325" t="s">
        <v>200</v>
      </c>
      <c r="E280" s="181">
        <f t="shared" si="40"/>
        <v>0</v>
      </c>
      <c r="F280" s="181">
        <f t="shared" si="40"/>
        <v>0</v>
      </c>
      <c r="G280" s="181">
        <f t="shared" si="34"/>
        <v>0</v>
      </c>
      <c r="H280" s="181"/>
    </row>
    <row r="281" spans="1:8" x14ac:dyDescent="0.25">
      <c r="A281" s="573">
        <v>4241</v>
      </c>
      <c r="B281" s="574"/>
      <c r="C281" s="575"/>
      <c r="D281" s="284" t="s">
        <v>199</v>
      </c>
      <c r="E281" s="54">
        <v>0</v>
      </c>
      <c r="F281" s="71">
        <v>0</v>
      </c>
      <c r="G281" s="71">
        <f t="shared" si="34"/>
        <v>0</v>
      </c>
      <c r="H281" s="71"/>
    </row>
    <row r="282" spans="1:8" x14ac:dyDescent="0.25">
      <c r="A282" s="90" t="s">
        <v>53</v>
      </c>
      <c r="B282" s="91"/>
      <c r="C282" s="92"/>
      <c r="D282" s="312" t="s">
        <v>87</v>
      </c>
      <c r="E282" s="215">
        <f>E284</f>
        <v>676875.55</v>
      </c>
      <c r="F282" s="215">
        <f>F284</f>
        <v>783877.07000000007</v>
      </c>
      <c r="G282" s="215">
        <f>F282-E282</f>
        <v>107001.52000000002</v>
      </c>
      <c r="H282" s="215">
        <f t="shared" si="39"/>
        <v>13.650293406337299</v>
      </c>
    </row>
    <row r="283" spans="1:8" x14ac:dyDescent="0.25">
      <c r="A283" s="567" t="s">
        <v>132</v>
      </c>
      <c r="B283" s="568"/>
      <c r="C283" s="569"/>
      <c r="D283" s="416" t="s">
        <v>131</v>
      </c>
      <c r="E283" s="54"/>
      <c r="F283" s="71"/>
      <c r="G283" s="71"/>
      <c r="H283" s="71"/>
    </row>
    <row r="284" spans="1:8" x14ac:dyDescent="0.25">
      <c r="A284" s="25"/>
      <c r="B284" s="29">
        <v>3</v>
      </c>
      <c r="C284" s="30"/>
      <c r="D284" s="300" t="s">
        <v>13</v>
      </c>
      <c r="E284" s="193">
        <f>E285+E293</f>
        <v>676875.55</v>
      </c>
      <c r="F284" s="193">
        <f>F285+F293</f>
        <v>783877.07000000007</v>
      </c>
      <c r="G284" s="193">
        <f>F284-E284</f>
        <v>107001.52000000002</v>
      </c>
      <c r="H284" s="193">
        <f t="shared" si="39"/>
        <v>13.650293406337299</v>
      </c>
    </row>
    <row r="285" spans="1:8" x14ac:dyDescent="0.25">
      <c r="A285" s="428"/>
      <c r="B285" s="436">
        <v>31</v>
      </c>
      <c r="C285" s="437"/>
      <c r="D285" s="307" t="s">
        <v>14</v>
      </c>
      <c r="E285" s="201">
        <f>E286+E288+E290</f>
        <v>657409.55000000005</v>
      </c>
      <c r="F285" s="201">
        <f>F286+F288+F290</f>
        <v>764769.07000000007</v>
      </c>
      <c r="G285" s="203">
        <f>F285-E285</f>
        <v>107359.52000000002</v>
      </c>
      <c r="H285" s="203">
        <f t="shared" si="39"/>
        <v>14.038161872838295</v>
      </c>
    </row>
    <row r="286" spans="1:8" x14ac:dyDescent="0.25">
      <c r="A286" s="32"/>
      <c r="B286" s="33">
        <v>311</v>
      </c>
      <c r="C286" s="35"/>
      <c r="D286" s="308" t="s">
        <v>88</v>
      </c>
      <c r="E286" s="181">
        <f>E287</f>
        <v>543270</v>
      </c>
      <c r="F286" s="181">
        <f>F287</f>
        <v>650659.13</v>
      </c>
      <c r="G286" s="181">
        <f>F286-E286</f>
        <v>107389.13</v>
      </c>
      <c r="H286" s="181">
        <f t="shared" si="39"/>
        <v>16.504668120156861</v>
      </c>
    </row>
    <row r="287" spans="1:8" x14ac:dyDescent="0.25">
      <c r="A287" s="573">
        <v>3111</v>
      </c>
      <c r="B287" s="574"/>
      <c r="C287" s="575"/>
      <c r="D287" s="127" t="s">
        <v>64</v>
      </c>
      <c r="E287" s="54">
        <v>543270</v>
      </c>
      <c r="F287" s="71">
        <v>650659.13</v>
      </c>
      <c r="G287" s="71">
        <f>F287-E287</f>
        <v>107389.13</v>
      </c>
      <c r="H287" s="71">
        <f t="shared" si="39"/>
        <v>16.504668120156861</v>
      </c>
    </row>
    <row r="288" spans="1:8" x14ac:dyDescent="0.25">
      <c r="A288" s="32"/>
      <c r="B288" s="33">
        <v>312</v>
      </c>
      <c r="C288" s="35"/>
      <c r="D288" s="308" t="s">
        <v>65</v>
      </c>
      <c r="E288" s="181">
        <f>E289</f>
        <v>24500</v>
      </c>
      <c r="F288" s="181">
        <f>F289</f>
        <v>20000</v>
      </c>
      <c r="G288" s="181">
        <f t="shared" ref="G288:G351" si="41">F288-E288</f>
        <v>-4500</v>
      </c>
      <c r="H288" s="181">
        <f t="shared" si="39"/>
        <v>-22.5</v>
      </c>
    </row>
    <row r="289" spans="1:8" x14ac:dyDescent="0.25">
      <c r="A289" s="573">
        <v>3121</v>
      </c>
      <c r="B289" s="574"/>
      <c r="C289" s="575"/>
      <c r="D289" s="127" t="s">
        <v>65</v>
      </c>
      <c r="E289" s="54">
        <v>24500</v>
      </c>
      <c r="F289" s="71">
        <v>20000</v>
      </c>
      <c r="G289" s="71">
        <f t="shared" si="41"/>
        <v>-4500</v>
      </c>
      <c r="H289" s="71">
        <f t="shared" si="39"/>
        <v>-22.5</v>
      </c>
    </row>
    <row r="290" spans="1:8" x14ac:dyDescent="0.25">
      <c r="A290" s="32"/>
      <c r="B290" s="33">
        <v>313</v>
      </c>
      <c r="C290" s="35"/>
      <c r="D290" s="308" t="s">
        <v>66</v>
      </c>
      <c r="E290" s="181">
        <f>E291+E292</f>
        <v>89639.55</v>
      </c>
      <c r="F290" s="181">
        <f>F291+F292</f>
        <v>94109.94</v>
      </c>
      <c r="G290" s="181">
        <f t="shared" si="41"/>
        <v>4470.3899999999994</v>
      </c>
      <c r="H290" s="181">
        <f t="shared" si="39"/>
        <v>4.7501783552300632</v>
      </c>
    </row>
    <row r="291" spans="1:8" x14ac:dyDescent="0.25">
      <c r="A291" s="573">
        <v>3132</v>
      </c>
      <c r="B291" s="574"/>
      <c r="C291" s="575"/>
      <c r="D291" s="127" t="s">
        <v>89</v>
      </c>
      <c r="E291" s="54">
        <v>89639.55</v>
      </c>
      <c r="F291" s="71">
        <v>94109.94</v>
      </c>
      <c r="G291" s="71">
        <f t="shared" si="41"/>
        <v>4470.3899999999994</v>
      </c>
      <c r="H291" s="71">
        <f t="shared" si="39"/>
        <v>4.7501783552300632</v>
      </c>
    </row>
    <row r="292" spans="1:8" ht="26.25" x14ac:dyDescent="0.25">
      <c r="A292" s="573">
        <v>3133</v>
      </c>
      <c r="B292" s="574"/>
      <c r="C292" s="575"/>
      <c r="D292" s="127" t="s">
        <v>90</v>
      </c>
      <c r="E292" s="54">
        <v>0</v>
      </c>
      <c r="F292" s="71">
        <v>0</v>
      </c>
      <c r="G292" s="71">
        <f t="shared" si="41"/>
        <v>0</v>
      </c>
      <c r="H292" s="71"/>
    </row>
    <row r="293" spans="1:8" x14ac:dyDescent="0.25">
      <c r="A293" s="428"/>
      <c r="B293" s="436">
        <v>32</v>
      </c>
      <c r="C293" s="437"/>
      <c r="D293" s="307" t="s">
        <v>20</v>
      </c>
      <c r="E293" s="201">
        <f>E294+E296</f>
        <v>19466</v>
      </c>
      <c r="F293" s="201">
        <f>F294+F296</f>
        <v>19108</v>
      </c>
      <c r="G293" s="201">
        <f t="shared" si="41"/>
        <v>-358</v>
      </c>
      <c r="H293" s="201">
        <f t="shared" si="39"/>
        <v>-1.8735608122252458</v>
      </c>
    </row>
    <row r="294" spans="1:8" x14ac:dyDescent="0.25">
      <c r="A294" s="32"/>
      <c r="B294" s="33">
        <v>321</v>
      </c>
      <c r="C294" s="35"/>
      <c r="D294" s="308" t="s">
        <v>27</v>
      </c>
      <c r="E294" s="181">
        <f>E295</f>
        <v>17450</v>
      </c>
      <c r="F294" s="181">
        <f>F295</f>
        <v>17000</v>
      </c>
      <c r="G294" s="181">
        <f t="shared" si="41"/>
        <v>-450</v>
      </c>
      <c r="H294" s="181">
        <f t="shared" si="39"/>
        <v>-2.6470588235294117</v>
      </c>
    </row>
    <row r="295" spans="1:8" x14ac:dyDescent="0.25">
      <c r="A295" s="573">
        <v>3212</v>
      </c>
      <c r="B295" s="574"/>
      <c r="C295" s="575"/>
      <c r="D295" s="127" t="s">
        <v>114</v>
      </c>
      <c r="E295" s="54">
        <v>17450</v>
      </c>
      <c r="F295" s="71">
        <v>17000</v>
      </c>
      <c r="G295" s="71">
        <f t="shared" si="41"/>
        <v>-450</v>
      </c>
      <c r="H295" s="71">
        <f t="shared" si="39"/>
        <v>-2.6470588235294117</v>
      </c>
    </row>
    <row r="296" spans="1:8" x14ac:dyDescent="0.25">
      <c r="A296" s="32"/>
      <c r="B296" s="33">
        <v>329</v>
      </c>
      <c r="C296" s="35"/>
      <c r="D296" s="308" t="s">
        <v>45</v>
      </c>
      <c r="E296" s="181">
        <f>E297</f>
        <v>2016</v>
      </c>
      <c r="F296" s="181">
        <f>F297</f>
        <v>2108</v>
      </c>
      <c r="G296" s="181">
        <f t="shared" si="41"/>
        <v>92</v>
      </c>
      <c r="H296" s="181">
        <f t="shared" si="39"/>
        <v>4.3643263757115749</v>
      </c>
    </row>
    <row r="297" spans="1:8" x14ac:dyDescent="0.25">
      <c r="A297" s="573">
        <v>3295</v>
      </c>
      <c r="B297" s="574"/>
      <c r="C297" s="575"/>
      <c r="D297" s="127" t="s">
        <v>91</v>
      </c>
      <c r="E297" s="54">
        <v>2016</v>
      </c>
      <c r="F297" s="71">
        <v>2108</v>
      </c>
      <c r="G297" s="71">
        <f t="shared" si="41"/>
        <v>92</v>
      </c>
      <c r="H297" s="71">
        <f t="shared" si="39"/>
        <v>4.3643263757115749</v>
      </c>
    </row>
    <row r="298" spans="1:8" x14ac:dyDescent="0.25">
      <c r="A298" s="567" t="s">
        <v>129</v>
      </c>
      <c r="B298" s="568"/>
      <c r="C298" s="569"/>
      <c r="D298" s="416" t="s">
        <v>128</v>
      </c>
      <c r="E298" s="54"/>
      <c r="F298" s="71"/>
      <c r="G298" s="71">
        <f t="shared" si="41"/>
        <v>0</v>
      </c>
      <c r="H298" s="71"/>
    </row>
    <row r="299" spans="1:8" x14ac:dyDescent="0.25">
      <c r="A299" s="25"/>
      <c r="B299" s="29">
        <v>3</v>
      </c>
      <c r="C299" s="30"/>
      <c r="D299" s="300" t="s">
        <v>13</v>
      </c>
      <c r="E299" s="193">
        <f t="shared" ref="E299:F301" si="42">E300</f>
        <v>0</v>
      </c>
      <c r="F299" s="193">
        <f t="shared" si="42"/>
        <v>0</v>
      </c>
      <c r="G299" s="193">
        <f t="shared" si="41"/>
        <v>0</v>
      </c>
      <c r="H299" s="193"/>
    </row>
    <row r="300" spans="1:8" x14ac:dyDescent="0.25">
      <c r="A300" s="428"/>
      <c r="B300" s="436">
        <v>32</v>
      </c>
      <c r="C300" s="437"/>
      <c r="D300" s="335" t="s">
        <v>20</v>
      </c>
      <c r="E300" s="212">
        <f t="shared" si="42"/>
        <v>0</v>
      </c>
      <c r="F300" s="212">
        <f t="shared" si="42"/>
        <v>0</v>
      </c>
      <c r="G300" s="201">
        <f t="shared" si="41"/>
        <v>0</v>
      </c>
      <c r="H300" s="201"/>
    </row>
    <row r="301" spans="1:8" x14ac:dyDescent="0.25">
      <c r="A301" s="69">
        <v>323</v>
      </c>
      <c r="B301" s="585"/>
      <c r="C301" s="585"/>
      <c r="D301" s="431" t="s">
        <v>36</v>
      </c>
      <c r="E301" s="216">
        <f t="shared" si="42"/>
        <v>0</v>
      </c>
      <c r="F301" s="216">
        <f t="shared" si="42"/>
        <v>0</v>
      </c>
      <c r="G301" s="181">
        <f t="shared" si="41"/>
        <v>0</v>
      </c>
      <c r="H301" s="181"/>
    </row>
    <row r="302" spans="1:8" x14ac:dyDescent="0.25">
      <c r="A302" s="4"/>
      <c r="B302" s="574">
        <v>3234</v>
      </c>
      <c r="C302" s="575"/>
      <c r="D302" s="284" t="s">
        <v>39</v>
      </c>
      <c r="E302" s="355">
        <v>0</v>
      </c>
      <c r="F302" s="195"/>
      <c r="G302" s="71">
        <f t="shared" si="41"/>
        <v>0</v>
      </c>
      <c r="H302" s="71"/>
    </row>
    <row r="303" spans="1:8" x14ac:dyDescent="0.25">
      <c r="A303" s="20" t="s">
        <v>159</v>
      </c>
      <c r="B303" s="21"/>
      <c r="C303" s="22"/>
      <c r="D303" s="336" t="s">
        <v>92</v>
      </c>
      <c r="E303" s="206">
        <f t="shared" ref="E303:F303" si="43">E305+E313</f>
        <v>23000</v>
      </c>
      <c r="F303" s="206">
        <f t="shared" si="43"/>
        <v>28000</v>
      </c>
      <c r="G303" s="215">
        <f t="shared" si="41"/>
        <v>5000</v>
      </c>
      <c r="H303" s="215">
        <f t="shared" si="39"/>
        <v>17.857142857142858</v>
      </c>
    </row>
    <row r="304" spans="1:8" x14ac:dyDescent="0.25">
      <c r="A304" s="567" t="s">
        <v>136</v>
      </c>
      <c r="B304" s="568"/>
      <c r="C304" s="569"/>
      <c r="D304" s="337" t="s">
        <v>131</v>
      </c>
      <c r="E304" s="54"/>
      <c r="F304" s="71"/>
      <c r="G304" s="71"/>
      <c r="H304" s="71"/>
    </row>
    <row r="305" spans="1:8" x14ac:dyDescent="0.25">
      <c r="A305" s="28"/>
      <c r="B305" s="29">
        <v>3</v>
      </c>
      <c r="C305" s="30"/>
      <c r="D305" s="425" t="s">
        <v>13</v>
      </c>
      <c r="E305" s="193">
        <f>E306</f>
        <v>20000</v>
      </c>
      <c r="F305" s="193">
        <f>F306</f>
        <v>24100</v>
      </c>
      <c r="G305" s="193">
        <f t="shared" si="41"/>
        <v>4100</v>
      </c>
      <c r="H305" s="193">
        <f t="shared" si="39"/>
        <v>17.012448132780083</v>
      </c>
    </row>
    <row r="306" spans="1:8" x14ac:dyDescent="0.25">
      <c r="A306" s="435"/>
      <c r="B306" s="436">
        <v>32</v>
      </c>
      <c r="C306" s="437"/>
      <c r="D306" s="311" t="s">
        <v>20</v>
      </c>
      <c r="E306" s="201">
        <f>E307+E310</f>
        <v>20000</v>
      </c>
      <c r="F306" s="201">
        <f>F307+F310</f>
        <v>24100</v>
      </c>
      <c r="G306" s="201">
        <f t="shared" si="41"/>
        <v>4100</v>
      </c>
      <c r="H306" s="201">
        <f t="shared" si="39"/>
        <v>17.012448132780083</v>
      </c>
    </row>
    <row r="307" spans="1:8" x14ac:dyDescent="0.25">
      <c r="A307" s="37"/>
      <c r="B307" s="33">
        <v>321</v>
      </c>
      <c r="C307" s="35"/>
      <c r="D307" s="431" t="s">
        <v>27</v>
      </c>
      <c r="E307" s="181">
        <f>E308+E309</f>
        <v>0</v>
      </c>
      <c r="F307" s="181">
        <f>F308+F309</f>
        <v>0</v>
      </c>
      <c r="G307" s="181">
        <f t="shared" si="41"/>
        <v>0</v>
      </c>
      <c r="H307" s="181"/>
    </row>
    <row r="308" spans="1:8" x14ac:dyDescent="0.25">
      <c r="A308" s="573">
        <v>3212</v>
      </c>
      <c r="B308" s="574"/>
      <c r="C308" s="575"/>
      <c r="D308" s="284" t="s">
        <v>28</v>
      </c>
      <c r="E308" s="54">
        <v>0</v>
      </c>
      <c r="F308" s="71">
        <v>0</v>
      </c>
      <c r="G308" s="71">
        <f t="shared" si="41"/>
        <v>0</v>
      </c>
      <c r="H308" s="71"/>
    </row>
    <row r="309" spans="1:8" x14ac:dyDescent="0.25">
      <c r="A309" s="573">
        <v>3213</v>
      </c>
      <c r="B309" s="574"/>
      <c r="C309" s="575"/>
      <c r="D309" s="284" t="s">
        <v>29</v>
      </c>
      <c r="E309" s="54">
        <v>0</v>
      </c>
      <c r="F309" s="71">
        <v>0</v>
      </c>
      <c r="G309" s="71">
        <f t="shared" si="41"/>
        <v>0</v>
      </c>
      <c r="H309" s="71"/>
    </row>
    <row r="310" spans="1:8" x14ac:dyDescent="0.25">
      <c r="A310" s="32"/>
      <c r="B310" s="33">
        <v>322</v>
      </c>
      <c r="C310" s="34"/>
      <c r="D310" s="431" t="s">
        <v>31</v>
      </c>
      <c r="E310" s="181">
        <f>E311</f>
        <v>20000</v>
      </c>
      <c r="F310" s="181">
        <f>F311</f>
        <v>24100</v>
      </c>
      <c r="G310" s="181">
        <f t="shared" si="41"/>
        <v>4100</v>
      </c>
      <c r="H310" s="181">
        <f t="shared" si="39"/>
        <v>17.012448132780083</v>
      </c>
    </row>
    <row r="311" spans="1:8" x14ac:dyDescent="0.25">
      <c r="A311" s="573">
        <v>3222</v>
      </c>
      <c r="B311" s="574"/>
      <c r="C311" s="575"/>
      <c r="D311" s="434" t="s">
        <v>63</v>
      </c>
      <c r="E311" s="54">
        <v>20000</v>
      </c>
      <c r="F311" s="71">
        <v>24100</v>
      </c>
      <c r="G311" s="71">
        <f t="shared" si="41"/>
        <v>4100</v>
      </c>
      <c r="H311" s="71">
        <f t="shared" si="39"/>
        <v>17.012448132780083</v>
      </c>
    </row>
    <row r="312" spans="1:8" x14ac:dyDescent="0.25">
      <c r="A312" s="576" t="s">
        <v>141</v>
      </c>
      <c r="B312" s="577"/>
      <c r="C312" s="578"/>
      <c r="D312" s="299" t="s">
        <v>135</v>
      </c>
      <c r="E312" s="54"/>
      <c r="F312" s="71"/>
      <c r="G312" s="71">
        <f t="shared" si="41"/>
        <v>0</v>
      </c>
      <c r="H312" s="71"/>
    </row>
    <row r="313" spans="1:8" x14ac:dyDescent="0.25">
      <c r="A313" s="28"/>
      <c r="B313" s="29">
        <v>3</v>
      </c>
      <c r="C313" s="30"/>
      <c r="D313" s="387" t="s">
        <v>13</v>
      </c>
      <c r="E313" s="389">
        <v>3000</v>
      </c>
      <c r="F313" s="408">
        <v>3900</v>
      </c>
      <c r="G313" s="193">
        <f t="shared" si="41"/>
        <v>900</v>
      </c>
      <c r="H313" s="193">
        <f t="shared" si="39"/>
        <v>23.076923076923077</v>
      </c>
    </row>
    <row r="314" spans="1:8" x14ac:dyDescent="0.25">
      <c r="A314" s="435"/>
      <c r="B314" s="436">
        <v>32</v>
      </c>
      <c r="C314" s="437"/>
      <c r="D314" s="388" t="s">
        <v>20</v>
      </c>
      <c r="E314" s="390">
        <v>3000</v>
      </c>
      <c r="F314" s="409">
        <v>3900</v>
      </c>
      <c r="G314" s="201">
        <f t="shared" si="41"/>
        <v>900</v>
      </c>
      <c r="H314" s="201">
        <f t="shared" si="39"/>
        <v>23.076923076923077</v>
      </c>
    </row>
    <row r="315" spans="1:8" x14ac:dyDescent="0.25">
      <c r="A315" s="32"/>
      <c r="B315" s="33">
        <v>322</v>
      </c>
      <c r="C315" s="34"/>
      <c r="D315" s="372" t="s">
        <v>31</v>
      </c>
      <c r="E315" s="391">
        <v>3000</v>
      </c>
      <c r="F315" s="410">
        <v>3900</v>
      </c>
      <c r="G315" s="181">
        <f t="shared" si="41"/>
        <v>900</v>
      </c>
      <c r="H315" s="181">
        <f t="shared" si="39"/>
        <v>23.076923076923077</v>
      </c>
    </row>
    <row r="316" spans="1:8" x14ac:dyDescent="0.25">
      <c r="A316" s="573">
        <v>3222</v>
      </c>
      <c r="B316" s="574"/>
      <c r="C316" s="575"/>
      <c r="D316" s="434" t="s">
        <v>63</v>
      </c>
      <c r="E316" s="54">
        <v>3000</v>
      </c>
      <c r="F316" s="71">
        <v>3900</v>
      </c>
      <c r="G316" s="71">
        <f t="shared" si="41"/>
        <v>900</v>
      </c>
      <c r="H316" s="71">
        <f t="shared" si="39"/>
        <v>23.076923076923077</v>
      </c>
    </row>
    <row r="317" spans="1:8" x14ac:dyDescent="0.25">
      <c r="A317" s="579" t="s">
        <v>156</v>
      </c>
      <c r="B317" s="580"/>
      <c r="C317" s="581"/>
      <c r="D317" s="312" t="s">
        <v>155</v>
      </c>
      <c r="E317" s="217">
        <f>E319</f>
        <v>0</v>
      </c>
      <c r="F317" s="217">
        <f>F319</f>
        <v>520.82000000000005</v>
      </c>
      <c r="G317" s="215">
        <f t="shared" si="41"/>
        <v>520.82000000000005</v>
      </c>
      <c r="H317" s="215">
        <f t="shared" si="39"/>
        <v>100</v>
      </c>
    </row>
    <row r="318" spans="1:8" x14ac:dyDescent="0.25">
      <c r="A318" s="582" t="s">
        <v>157</v>
      </c>
      <c r="B318" s="583"/>
      <c r="C318" s="584"/>
      <c r="D318" s="329" t="s">
        <v>131</v>
      </c>
      <c r="E318" s="54">
        <v>0</v>
      </c>
      <c r="F318" s="71"/>
      <c r="G318" s="71">
        <f t="shared" si="41"/>
        <v>0</v>
      </c>
      <c r="H318" s="71"/>
    </row>
    <row r="319" spans="1:8" x14ac:dyDescent="0.25">
      <c r="A319" s="418"/>
      <c r="B319" s="29">
        <v>3</v>
      </c>
      <c r="C319" s="30"/>
      <c r="D319" s="425" t="s">
        <v>13</v>
      </c>
      <c r="E319" s="193">
        <v>0</v>
      </c>
      <c r="F319" s="193">
        <v>520.82000000000005</v>
      </c>
      <c r="G319" s="193">
        <f t="shared" si="41"/>
        <v>520.82000000000005</v>
      </c>
      <c r="H319" s="193">
        <f t="shared" si="39"/>
        <v>100</v>
      </c>
    </row>
    <row r="320" spans="1:8" x14ac:dyDescent="0.25">
      <c r="A320" s="435"/>
      <c r="B320" s="436">
        <v>32</v>
      </c>
      <c r="C320" s="437"/>
      <c r="D320" s="311" t="s">
        <v>20</v>
      </c>
      <c r="E320" s="201">
        <v>0</v>
      </c>
      <c r="F320" s="201">
        <v>520.82000000000005</v>
      </c>
      <c r="G320" s="201">
        <f t="shared" si="41"/>
        <v>520.82000000000005</v>
      </c>
      <c r="H320" s="201">
        <f t="shared" si="39"/>
        <v>100</v>
      </c>
    </row>
    <row r="321" spans="1:8" x14ac:dyDescent="0.25">
      <c r="A321" s="32"/>
      <c r="B321" s="33">
        <v>329</v>
      </c>
      <c r="C321" s="35"/>
      <c r="D321" s="308" t="s">
        <v>45</v>
      </c>
      <c r="E321" s="181">
        <v>0</v>
      </c>
      <c r="F321" s="181">
        <v>520.82000000000005</v>
      </c>
      <c r="G321" s="181">
        <f t="shared" si="41"/>
        <v>520.82000000000005</v>
      </c>
      <c r="H321" s="181">
        <f t="shared" si="39"/>
        <v>100</v>
      </c>
    </row>
    <row r="322" spans="1:8" x14ac:dyDescent="0.25">
      <c r="A322" s="4"/>
      <c r="B322" s="419">
        <v>3299</v>
      </c>
      <c r="C322" s="6"/>
      <c r="D322" s="127" t="s">
        <v>45</v>
      </c>
      <c r="E322" s="54">
        <v>0</v>
      </c>
      <c r="F322" s="71">
        <v>520.82000000000005</v>
      </c>
      <c r="G322" s="71">
        <f t="shared" si="41"/>
        <v>520.82000000000005</v>
      </c>
      <c r="H322" s="71">
        <f t="shared" si="39"/>
        <v>100</v>
      </c>
    </row>
    <row r="323" spans="1:8" x14ac:dyDescent="0.25">
      <c r="A323" s="90" t="s">
        <v>95</v>
      </c>
      <c r="B323" s="96"/>
      <c r="C323" s="92"/>
      <c r="D323" s="338" t="s">
        <v>96</v>
      </c>
      <c r="E323" s="217">
        <f>E325+E345</f>
        <v>26464.5</v>
      </c>
      <c r="F323" s="217">
        <f>F325+F345</f>
        <v>26861.86</v>
      </c>
      <c r="G323" s="215">
        <f t="shared" si="41"/>
        <v>397.36000000000058</v>
      </c>
      <c r="H323" s="215">
        <f t="shared" si="39"/>
        <v>1.4792720980602259</v>
      </c>
    </row>
    <row r="324" spans="1:8" x14ac:dyDescent="0.25">
      <c r="A324" s="50" t="s">
        <v>141</v>
      </c>
      <c r="B324" s="70"/>
      <c r="C324" s="6"/>
      <c r="D324" s="299" t="s">
        <v>135</v>
      </c>
      <c r="E324" s="54"/>
      <c r="F324" s="71"/>
      <c r="G324" s="71">
        <f t="shared" si="41"/>
        <v>0</v>
      </c>
      <c r="H324" s="71"/>
    </row>
    <row r="325" spans="1:8" x14ac:dyDescent="0.25">
      <c r="A325" s="25"/>
      <c r="B325" s="29">
        <v>3</v>
      </c>
      <c r="C325" s="26"/>
      <c r="D325" s="300" t="s">
        <v>13</v>
      </c>
      <c r="E325" s="193">
        <f>E326+E334</f>
        <v>9986</v>
      </c>
      <c r="F325" s="193">
        <f>F326+F334</f>
        <v>12754.07</v>
      </c>
      <c r="G325" s="193">
        <f t="shared" si="41"/>
        <v>2768.0699999999997</v>
      </c>
      <c r="H325" s="193">
        <f t="shared" si="39"/>
        <v>21.703424867512876</v>
      </c>
    </row>
    <row r="326" spans="1:8" x14ac:dyDescent="0.25">
      <c r="A326" s="428"/>
      <c r="B326" s="436">
        <v>31</v>
      </c>
      <c r="C326" s="430"/>
      <c r="D326" s="307" t="s">
        <v>14</v>
      </c>
      <c r="E326" s="201">
        <f>E327+E329+E331</f>
        <v>9786</v>
      </c>
      <c r="F326" s="201">
        <f>F327+F329+F331</f>
        <v>12654.07</v>
      </c>
      <c r="G326" s="201">
        <f t="shared" si="41"/>
        <v>2868.0699999999997</v>
      </c>
      <c r="H326" s="201">
        <f t="shared" si="39"/>
        <v>22.665197837533693</v>
      </c>
    </row>
    <row r="327" spans="1:8" x14ac:dyDescent="0.25">
      <c r="A327" s="32"/>
      <c r="B327" s="33">
        <v>311</v>
      </c>
      <c r="C327" s="34"/>
      <c r="D327" s="308" t="s">
        <v>88</v>
      </c>
      <c r="E327" s="181">
        <f>E328</f>
        <v>8400</v>
      </c>
      <c r="F327" s="181">
        <f>F328</f>
        <v>10872.15</v>
      </c>
      <c r="G327" s="181">
        <f t="shared" si="41"/>
        <v>2472.1499999999996</v>
      </c>
      <c r="H327" s="181">
        <f t="shared" ref="H327:H371" si="44">G327/F327*100</f>
        <v>22.738372814944604</v>
      </c>
    </row>
    <row r="328" spans="1:8" x14ac:dyDescent="0.25">
      <c r="A328" s="573">
        <v>3111</v>
      </c>
      <c r="B328" s="574"/>
      <c r="C328" s="575"/>
      <c r="D328" s="127" t="s">
        <v>64</v>
      </c>
      <c r="E328" s="54">
        <v>8400</v>
      </c>
      <c r="F328" s="71">
        <v>10872.15</v>
      </c>
      <c r="G328" s="71">
        <f t="shared" si="41"/>
        <v>2472.1499999999996</v>
      </c>
      <c r="H328" s="71">
        <f t="shared" si="44"/>
        <v>22.738372814944604</v>
      </c>
    </row>
    <row r="329" spans="1:8" x14ac:dyDescent="0.25">
      <c r="A329" s="32"/>
      <c r="B329" s="33">
        <v>312</v>
      </c>
      <c r="C329" s="34"/>
      <c r="D329" s="308" t="s">
        <v>65</v>
      </c>
      <c r="E329" s="67">
        <v>0</v>
      </c>
      <c r="F329" s="181">
        <f>F330</f>
        <v>0</v>
      </c>
      <c r="G329" s="181">
        <f t="shared" si="41"/>
        <v>0</v>
      </c>
      <c r="H329" s="181"/>
    </row>
    <row r="330" spans="1:8" x14ac:dyDescent="0.25">
      <c r="A330" s="573">
        <v>3121</v>
      </c>
      <c r="B330" s="574"/>
      <c r="C330" s="575"/>
      <c r="D330" s="127" t="s">
        <v>65</v>
      </c>
      <c r="E330" s="54">
        <v>0</v>
      </c>
      <c r="F330" s="71">
        <v>0</v>
      </c>
      <c r="G330" s="71">
        <f t="shared" si="41"/>
        <v>0</v>
      </c>
      <c r="H330" s="71"/>
    </row>
    <row r="331" spans="1:8" x14ac:dyDescent="0.25">
      <c r="A331" s="32"/>
      <c r="B331" s="33">
        <v>313</v>
      </c>
      <c r="C331" s="34"/>
      <c r="D331" s="308" t="s">
        <v>66</v>
      </c>
      <c r="E331" s="181">
        <f>E332+E333</f>
        <v>1386</v>
      </c>
      <c r="F331" s="181">
        <f>F332+F333</f>
        <v>1781.92</v>
      </c>
      <c r="G331" s="181">
        <f t="shared" si="41"/>
        <v>395.92000000000007</v>
      </c>
      <c r="H331" s="181">
        <f t="shared" si="44"/>
        <v>22.218730358265244</v>
      </c>
    </row>
    <row r="332" spans="1:8" x14ac:dyDescent="0.25">
      <c r="A332" s="573">
        <v>3132</v>
      </c>
      <c r="B332" s="574"/>
      <c r="C332" s="575"/>
      <c r="D332" s="127" t="s">
        <v>89</v>
      </c>
      <c r="E332" s="54">
        <v>1386</v>
      </c>
      <c r="F332" s="71">
        <v>1781.92</v>
      </c>
      <c r="G332" s="71">
        <f t="shared" si="41"/>
        <v>395.92000000000007</v>
      </c>
      <c r="H332" s="71">
        <f t="shared" si="44"/>
        <v>22.218730358265244</v>
      </c>
    </row>
    <row r="333" spans="1:8" ht="26.25" x14ac:dyDescent="0.25">
      <c r="A333" s="573">
        <v>3133</v>
      </c>
      <c r="B333" s="574"/>
      <c r="C333" s="575"/>
      <c r="D333" s="127" t="s">
        <v>90</v>
      </c>
      <c r="E333" s="54">
        <v>0</v>
      </c>
      <c r="F333" s="71">
        <v>0</v>
      </c>
      <c r="G333" s="71">
        <f t="shared" si="41"/>
        <v>0</v>
      </c>
      <c r="H333" s="71"/>
    </row>
    <row r="334" spans="1:8" x14ac:dyDescent="0.25">
      <c r="A334" s="428"/>
      <c r="B334" s="436">
        <v>32</v>
      </c>
      <c r="C334" s="430"/>
      <c r="D334" s="307" t="s">
        <v>20</v>
      </c>
      <c r="E334" s="201">
        <f>E335+E337+E341</f>
        <v>200</v>
      </c>
      <c r="F334" s="201">
        <f>F335+F337+F341</f>
        <v>100</v>
      </c>
      <c r="G334" s="201">
        <f t="shared" si="41"/>
        <v>-100</v>
      </c>
      <c r="H334" s="201">
        <f t="shared" si="44"/>
        <v>-100</v>
      </c>
    </row>
    <row r="335" spans="1:8" x14ac:dyDescent="0.25">
      <c r="A335" s="32"/>
      <c r="B335" s="33">
        <v>321</v>
      </c>
      <c r="C335" s="34"/>
      <c r="D335" s="308" t="s">
        <v>27</v>
      </c>
      <c r="E335" s="181">
        <f>E336</f>
        <v>0</v>
      </c>
      <c r="F335" s="181">
        <f>F336</f>
        <v>0</v>
      </c>
      <c r="G335" s="181">
        <f t="shared" si="41"/>
        <v>0</v>
      </c>
      <c r="H335" s="181"/>
    </row>
    <row r="336" spans="1:8" x14ac:dyDescent="0.25">
      <c r="A336" s="573">
        <v>3212</v>
      </c>
      <c r="B336" s="574"/>
      <c r="C336" s="575"/>
      <c r="D336" s="127" t="s">
        <v>119</v>
      </c>
      <c r="E336" s="54">
        <v>0</v>
      </c>
      <c r="F336" s="71">
        <v>0</v>
      </c>
      <c r="G336" s="71">
        <f t="shared" si="41"/>
        <v>0</v>
      </c>
      <c r="H336" s="71"/>
    </row>
    <row r="337" spans="1:8" x14ac:dyDescent="0.25">
      <c r="A337" s="32"/>
      <c r="B337" s="39">
        <v>322</v>
      </c>
      <c r="C337" s="35"/>
      <c r="D337" s="339" t="s">
        <v>31</v>
      </c>
      <c r="E337" s="181">
        <f>E338+E339+E340</f>
        <v>200</v>
      </c>
      <c r="F337" s="181">
        <f>F338+F339+F340</f>
        <v>100</v>
      </c>
      <c r="G337" s="181">
        <f t="shared" si="41"/>
        <v>-100</v>
      </c>
      <c r="H337" s="181">
        <f t="shared" si="44"/>
        <v>-100</v>
      </c>
    </row>
    <row r="338" spans="1:8" x14ac:dyDescent="0.25">
      <c r="A338" s="4"/>
      <c r="B338" s="11">
        <v>3221</v>
      </c>
      <c r="C338" s="6"/>
      <c r="D338" s="340" t="s">
        <v>97</v>
      </c>
      <c r="E338" s="54">
        <v>200</v>
      </c>
      <c r="F338" s="71">
        <v>100</v>
      </c>
      <c r="G338" s="71">
        <f t="shared" si="41"/>
        <v>-100</v>
      </c>
      <c r="H338" s="71">
        <f t="shared" si="44"/>
        <v>-100</v>
      </c>
    </row>
    <row r="339" spans="1:8" x14ac:dyDescent="0.25">
      <c r="A339" s="4"/>
      <c r="B339" s="11">
        <v>3222</v>
      </c>
      <c r="C339" s="6"/>
      <c r="D339" s="340" t="s">
        <v>63</v>
      </c>
      <c r="E339" s="54">
        <v>0</v>
      </c>
      <c r="F339" s="71"/>
      <c r="G339" s="71">
        <f t="shared" si="41"/>
        <v>0</v>
      </c>
      <c r="H339" s="71"/>
    </row>
    <row r="340" spans="1:8" x14ac:dyDescent="0.25">
      <c r="A340" s="4"/>
      <c r="B340" s="11">
        <v>3225</v>
      </c>
      <c r="C340" s="6"/>
      <c r="D340" s="340" t="s">
        <v>34</v>
      </c>
      <c r="E340" s="54">
        <v>0</v>
      </c>
      <c r="F340" s="71">
        <v>0</v>
      </c>
      <c r="G340" s="71">
        <f t="shared" si="41"/>
        <v>0</v>
      </c>
      <c r="H340" s="71"/>
    </row>
    <row r="341" spans="1:8" x14ac:dyDescent="0.25">
      <c r="A341" s="32"/>
      <c r="B341" s="39">
        <v>323</v>
      </c>
      <c r="C341" s="35"/>
      <c r="D341" s="339" t="s">
        <v>36</v>
      </c>
      <c r="E341" s="181">
        <f>E342+E343</f>
        <v>0</v>
      </c>
      <c r="F341" s="181">
        <f>F342+F343</f>
        <v>0</v>
      </c>
      <c r="G341" s="181">
        <f t="shared" si="41"/>
        <v>0</v>
      </c>
      <c r="H341" s="181"/>
    </row>
    <row r="342" spans="1:8" x14ac:dyDescent="0.25">
      <c r="A342" s="4"/>
      <c r="B342" s="11">
        <v>3236</v>
      </c>
      <c r="C342" s="6"/>
      <c r="D342" s="340" t="s">
        <v>41</v>
      </c>
      <c r="E342" s="54">
        <v>0</v>
      </c>
      <c r="F342" s="71">
        <v>0</v>
      </c>
      <c r="G342" s="71">
        <f t="shared" si="41"/>
        <v>0</v>
      </c>
      <c r="H342" s="71"/>
    </row>
    <row r="343" spans="1:8" x14ac:dyDescent="0.25">
      <c r="A343" s="4"/>
      <c r="B343" s="11">
        <v>3237</v>
      </c>
      <c r="C343" s="6"/>
      <c r="D343" s="340" t="s">
        <v>42</v>
      </c>
      <c r="E343" s="54">
        <v>0</v>
      </c>
      <c r="F343" s="71">
        <v>0</v>
      </c>
      <c r="G343" s="71">
        <f t="shared" si="41"/>
        <v>0</v>
      </c>
      <c r="H343" s="71"/>
    </row>
    <row r="344" spans="1:8" x14ac:dyDescent="0.25">
      <c r="A344" s="567" t="s">
        <v>142</v>
      </c>
      <c r="B344" s="568"/>
      <c r="C344" s="569"/>
      <c r="D344" s="341" t="s">
        <v>131</v>
      </c>
      <c r="E344" s="54">
        <v>0</v>
      </c>
      <c r="F344" s="71">
        <v>0</v>
      </c>
      <c r="G344" s="71">
        <f t="shared" si="41"/>
        <v>0</v>
      </c>
      <c r="H344" s="71"/>
    </row>
    <row r="345" spans="1:8" x14ac:dyDescent="0.25">
      <c r="A345" s="25"/>
      <c r="B345" s="29">
        <v>3</v>
      </c>
      <c r="C345" s="26"/>
      <c r="D345" s="300" t="s">
        <v>13</v>
      </c>
      <c r="E345" s="193">
        <f>E346+E354</f>
        <v>16478.5</v>
      </c>
      <c r="F345" s="193">
        <f>F346+F354</f>
        <v>14107.789999999999</v>
      </c>
      <c r="G345" s="193">
        <f t="shared" si="41"/>
        <v>-2370.7100000000009</v>
      </c>
      <c r="H345" s="193">
        <f t="shared" si="44"/>
        <v>-16.804262042460238</v>
      </c>
    </row>
    <row r="346" spans="1:8" x14ac:dyDescent="0.25">
      <c r="A346" s="428"/>
      <c r="B346" s="436">
        <v>31</v>
      </c>
      <c r="C346" s="430"/>
      <c r="D346" s="307" t="s">
        <v>14</v>
      </c>
      <c r="E346" s="201">
        <f>E347+E349+E351</f>
        <v>15628.5</v>
      </c>
      <c r="F346" s="201">
        <f>F347+F349+F351</f>
        <v>13340.609999999999</v>
      </c>
      <c r="G346" s="201">
        <f t="shared" si="41"/>
        <v>-2287.8900000000012</v>
      </c>
      <c r="H346" s="201">
        <f t="shared" si="44"/>
        <v>-17.149815488197326</v>
      </c>
    </row>
    <row r="347" spans="1:8" x14ac:dyDescent="0.25">
      <c r="A347" s="32"/>
      <c r="B347" s="33">
        <v>311</v>
      </c>
      <c r="C347" s="34"/>
      <c r="D347" s="308" t="s">
        <v>88</v>
      </c>
      <c r="E347" s="181">
        <f>E348</f>
        <v>12900</v>
      </c>
      <c r="F347" s="181">
        <f>F348</f>
        <v>10678.63</v>
      </c>
      <c r="G347" s="181">
        <f t="shared" si="41"/>
        <v>-2221.3700000000008</v>
      </c>
      <c r="H347" s="181">
        <f t="shared" si="44"/>
        <v>-20.802012992303329</v>
      </c>
    </row>
    <row r="348" spans="1:8" x14ac:dyDescent="0.25">
      <c r="A348" s="573">
        <v>3111</v>
      </c>
      <c r="B348" s="574"/>
      <c r="C348" s="575"/>
      <c r="D348" s="127" t="s">
        <v>64</v>
      </c>
      <c r="E348" s="54">
        <v>12900</v>
      </c>
      <c r="F348" s="71">
        <v>10678.63</v>
      </c>
      <c r="G348" s="71">
        <f t="shared" si="41"/>
        <v>-2221.3700000000008</v>
      </c>
      <c r="H348" s="71">
        <f t="shared" si="44"/>
        <v>-20.802012992303329</v>
      </c>
    </row>
    <row r="349" spans="1:8" x14ac:dyDescent="0.25">
      <c r="A349" s="32"/>
      <c r="B349" s="33">
        <v>312</v>
      </c>
      <c r="C349" s="34"/>
      <c r="D349" s="308" t="s">
        <v>65</v>
      </c>
      <c r="E349" s="67">
        <f>E350</f>
        <v>600</v>
      </c>
      <c r="F349" s="181">
        <f>F350</f>
        <v>900</v>
      </c>
      <c r="G349" s="181">
        <f t="shared" si="41"/>
        <v>300</v>
      </c>
      <c r="H349" s="181">
        <f t="shared" si="44"/>
        <v>33.333333333333329</v>
      </c>
    </row>
    <row r="350" spans="1:8" x14ac:dyDescent="0.25">
      <c r="A350" s="573">
        <v>3121</v>
      </c>
      <c r="B350" s="574"/>
      <c r="C350" s="575"/>
      <c r="D350" s="127" t="s">
        <v>65</v>
      </c>
      <c r="E350" s="54">
        <v>600</v>
      </c>
      <c r="F350" s="71">
        <v>900</v>
      </c>
      <c r="G350" s="71">
        <f t="shared" si="41"/>
        <v>300</v>
      </c>
      <c r="H350" s="71">
        <f t="shared" si="44"/>
        <v>33.333333333333329</v>
      </c>
    </row>
    <row r="351" spans="1:8" x14ac:dyDescent="0.25">
      <c r="A351" s="32"/>
      <c r="B351" s="33">
        <v>313</v>
      </c>
      <c r="C351" s="34"/>
      <c r="D351" s="308" t="s">
        <v>66</v>
      </c>
      <c r="E351" s="67">
        <f>E352+E353</f>
        <v>2128.5</v>
      </c>
      <c r="F351" s="181">
        <f>F352+F353</f>
        <v>1761.98</v>
      </c>
      <c r="G351" s="181">
        <f t="shared" si="41"/>
        <v>-366.52</v>
      </c>
      <c r="H351" s="181">
        <f t="shared" si="44"/>
        <v>-20.801598202022724</v>
      </c>
    </row>
    <row r="352" spans="1:8" x14ac:dyDescent="0.25">
      <c r="A352" s="573">
        <v>3132</v>
      </c>
      <c r="B352" s="574"/>
      <c r="C352" s="575"/>
      <c r="D352" s="127" t="s">
        <v>89</v>
      </c>
      <c r="E352" s="54">
        <v>2128.5</v>
      </c>
      <c r="F352" s="71">
        <v>1761.98</v>
      </c>
      <c r="G352" s="71">
        <f t="shared" ref="G352:G411" si="45">F352-E352</f>
        <v>-366.52</v>
      </c>
      <c r="H352" s="71">
        <f t="shared" si="44"/>
        <v>-20.801598202022724</v>
      </c>
    </row>
    <row r="353" spans="1:8" ht="26.25" x14ac:dyDescent="0.25">
      <c r="A353" s="573">
        <v>3133</v>
      </c>
      <c r="B353" s="574"/>
      <c r="C353" s="575"/>
      <c r="D353" s="127" t="s">
        <v>90</v>
      </c>
      <c r="E353" s="54">
        <v>0</v>
      </c>
      <c r="F353" s="71">
        <v>0</v>
      </c>
      <c r="G353" s="71">
        <f t="shared" si="45"/>
        <v>0</v>
      </c>
      <c r="H353" s="71"/>
    </row>
    <row r="354" spans="1:8" x14ac:dyDescent="0.25">
      <c r="A354" s="428"/>
      <c r="B354" s="436">
        <v>32</v>
      </c>
      <c r="C354" s="430"/>
      <c r="D354" s="307" t="s">
        <v>20</v>
      </c>
      <c r="E354" s="56">
        <f>E355+E357+E361</f>
        <v>850</v>
      </c>
      <c r="F354" s="201">
        <f>F355+F357+F361</f>
        <v>767.18</v>
      </c>
      <c r="G354" s="201">
        <f t="shared" si="45"/>
        <v>-82.82000000000005</v>
      </c>
      <c r="H354" s="201">
        <f t="shared" si="44"/>
        <v>-10.795380484371341</v>
      </c>
    </row>
    <row r="355" spans="1:8" x14ac:dyDescent="0.25">
      <c r="A355" s="32"/>
      <c r="B355" s="33">
        <v>321</v>
      </c>
      <c r="C355" s="34"/>
      <c r="D355" s="308" t="s">
        <v>27</v>
      </c>
      <c r="E355" s="67">
        <f>E356</f>
        <v>850</v>
      </c>
      <c r="F355" s="181">
        <f>F356</f>
        <v>634.41</v>
      </c>
      <c r="G355" s="181">
        <f t="shared" si="45"/>
        <v>-215.59000000000003</v>
      </c>
      <c r="H355" s="181">
        <f t="shared" si="44"/>
        <v>-33.982755631216413</v>
      </c>
    </row>
    <row r="356" spans="1:8" x14ac:dyDescent="0.25">
      <c r="A356" s="573">
        <v>3212</v>
      </c>
      <c r="B356" s="574"/>
      <c r="C356" s="575"/>
      <c r="D356" s="127" t="s">
        <v>119</v>
      </c>
      <c r="E356" s="54">
        <v>850</v>
      </c>
      <c r="F356" s="71">
        <v>634.41</v>
      </c>
      <c r="G356" s="71">
        <f t="shared" si="45"/>
        <v>-215.59000000000003</v>
      </c>
      <c r="H356" s="71">
        <f t="shared" si="44"/>
        <v>-33.982755631216413</v>
      </c>
    </row>
    <row r="357" spans="1:8" x14ac:dyDescent="0.25">
      <c r="A357" s="32"/>
      <c r="B357" s="39">
        <v>322</v>
      </c>
      <c r="C357" s="35"/>
      <c r="D357" s="339" t="s">
        <v>31</v>
      </c>
      <c r="E357" s="67">
        <f>E358+E359+E360</f>
        <v>0</v>
      </c>
      <c r="F357" s="181">
        <f>F358+F359+F360</f>
        <v>0</v>
      </c>
      <c r="G357" s="181">
        <f t="shared" si="45"/>
        <v>0</v>
      </c>
      <c r="H357" s="181"/>
    </row>
    <row r="358" spans="1:8" x14ac:dyDescent="0.25">
      <c r="A358" s="4"/>
      <c r="B358" s="11">
        <v>3221</v>
      </c>
      <c r="C358" s="6"/>
      <c r="D358" s="340" t="s">
        <v>97</v>
      </c>
      <c r="E358" s="54">
        <v>0</v>
      </c>
      <c r="F358" s="71">
        <v>0</v>
      </c>
      <c r="G358" s="71">
        <f t="shared" si="45"/>
        <v>0</v>
      </c>
      <c r="H358" s="71"/>
    </row>
    <row r="359" spans="1:8" x14ac:dyDescent="0.25">
      <c r="A359" s="4"/>
      <c r="B359" s="11">
        <v>3222</v>
      </c>
      <c r="C359" s="6"/>
      <c r="D359" s="340" t="s">
        <v>63</v>
      </c>
      <c r="E359" s="54">
        <v>0</v>
      </c>
      <c r="F359" s="71">
        <v>0</v>
      </c>
      <c r="G359" s="71">
        <f t="shared" si="45"/>
        <v>0</v>
      </c>
      <c r="H359" s="71"/>
    </row>
    <row r="360" spans="1:8" x14ac:dyDescent="0.25">
      <c r="A360" s="4"/>
      <c r="B360" s="11">
        <v>3225</v>
      </c>
      <c r="C360" s="6"/>
      <c r="D360" s="340" t="s">
        <v>34</v>
      </c>
      <c r="E360" s="54">
        <v>0</v>
      </c>
      <c r="F360" s="71">
        <v>0</v>
      </c>
      <c r="G360" s="71">
        <f t="shared" si="45"/>
        <v>0</v>
      </c>
      <c r="H360" s="71"/>
    </row>
    <row r="361" spans="1:8" x14ac:dyDescent="0.25">
      <c r="A361" s="32"/>
      <c r="B361" s="39">
        <v>323</v>
      </c>
      <c r="C361" s="35"/>
      <c r="D361" s="339" t="s">
        <v>36</v>
      </c>
      <c r="E361" s="67">
        <f>E362+E363</f>
        <v>0</v>
      </c>
      <c r="F361" s="181">
        <f>F362+F363</f>
        <v>132.77000000000001</v>
      </c>
      <c r="G361" s="181">
        <f t="shared" si="45"/>
        <v>132.77000000000001</v>
      </c>
      <c r="H361" s="181">
        <f t="shared" si="44"/>
        <v>100</v>
      </c>
    </row>
    <row r="362" spans="1:8" x14ac:dyDescent="0.25">
      <c r="A362" s="4"/>
      <c r="B362" s="11">
        <v>3236</v>
      </c>
      <c r="C362" s="6"/>
      <c r="D362" s="340" t="s">
        <v>41</v>
      </c>
      <c r="E362" s="54">
        <v>0</v>
      </c>
      <c r="F362" s="71">
        <v>0</v>
      </c>
      <c r="G362" s="71">
        <f t="shared" si="45"/>
        <v>0</v>
      </c>
      <c r="H362" s="71"/>
    </row>
    <row r="363" spans="1:8" x14ac:dyDescent="0.25">
      <c r="A363" s="4"/>
      <c r="B363" s="11">
        <v>3237</v>
      </c>
      <c r="C363" s="6"/>
      <c r="D363" s="340" t="s">
        <v>42</v>
      </c>
      <c r="E363" s="54">
        <v>0</v>
      </c>
      <c r="F363" s="71">
        <v>132.77000000000001</v>
      </c>
      <c r="G363" s="71">
        <f t="shared" si="45"/>
        <v>132.77000000000001</v>
      </c>
      <c r="H363" s="71">
        <f t="shared" si="44"/>
        <v>100</v>
      </c>
    </row>
    <row r="364" spans="1:8" x14ac:dyDescent="0.25">
      <c r="A364" s="90" t="s">
        <v>98</v>
      </c>
      <c r="B364" s="96"/>
      <c r="C364" s="92"/>
      <c r="D364" s="338" t="s">
        <v>74</v>
      </c>
      <c r="E364" s="183">
        <f>E366+E373</f>
        <v>240</v>
      </c>
      <c r="F364" s="215">
        <f>F366+F373</f>
        <v>240</v>
      </c>
      <c r="G364" s="215">
        <f t="shared" si="45"/>
        <v>0</v>
      </c>
      <c r="H364" s="215">
        <f t="shared" si="44"/>
        <v>0</v>
      </c>
    </row>
    <row r="365" spans="1:8" x14ac:dyDescent="0.25">
      <c r="A365" s="567" t="s">
        <v>132</v>
      </c>
      <c r="B365" s="568"/>
      <c r="C365" s="569"/>
      <c r="D365" s="342" t="s">
        <v>131</v>
      </c>
      <c r="E365" s="54"/>
      <c r="F365" s="71"/>
      <c r="G365" s="71">
        <f t="shared" si="45"/>
        <v>0</v>
      </c>
      <c r="H365" s="71"/>
    </row>
    <row r="366" spans="1:8" x14ac:dyDescent="0.25">
      <c r="A366" s="25"/>
      <c r="B366" s="114">
        <v>4</v>
      </c>
      <c r="C366" s="30"/>
      <c r="D366" s="343" t="s">
        <v>99</v>
      </c>
      <c r="E366" s="55">
        <f>E367</f>
        <v>240</v>
      </c>
      <c r="F366" s="193">
        <f>F367</f>
        <v>240</v>
      </c>
      <c r="G366" s="193">
        <f t="shared" si="45"/>
        <v>0</v>
      </c>
      <c r="H366" s="193">
        <f t="shared" si="44"/>
        <v>0</v>
      </c>
    </row>
    <row r="367" spans="1:8" x14ac:dyDescent="0.25">
      <c r="A367" s="428"/>
      <c r="B367" s="116">
        <v>42</v>
      </c>
      <c r="C367" s="437"/>
      <c r="D367" s="344" t="s">
        <v>100</v>
      </c>
      <c r="E367" s="56">
        <f>E368+E370</f>
        <v>240</v>
      </c>
      <c r="F367" s="201">
        <f>F368+F370</f>
        <v>240</v>
      </c>
      <c r="G367" s="201">
        <f t="shared" si="45"/>
        <v>0</v>
      </c>
      <c r="H367" s="201">
        <f t="shared" si="44"/>
        <v>0</v>
      </c>
    </row>
    <row r="368" spans="1:8" x14ac:dyDescent="0.25">
      <c r="A368" s="32"/>
      <c r="B368" s="39">
        <v>422</v>
      </c>
      <c r="C368" s="35"/>
      <c r="D368" s="339" t="s">
        <v>101</v>
      </c>
      <c r="E368" s="67">
        <f>E369</f>
        <v>0</v>
      </c>
      <c r="F368" s="181">
        <f>F369</f>
        <v>0</v>
      </c>
      <c r="G368" s="181">
        <f t="shared" si="45"/>
        <v>0</v>
      </c>
      <c r="H368" s="181"/>
    </row>
    <row r="369" spans="1:8" x14ac:dyDescent="0.25">
      <c r="A369" s="4"/>
      <c r="B369" s="11">
        <v>4221</v>
      </c>
      <c r="C369" s="6"/>
      <c r="D369" s="340" t="s">
        <v>94</v>
      </c>
      <c r="E369" s="54">
        <v>0</v>
      </c>
      <c r="F369" s="71">
        <v>0</v>
      </c>
      <c r="G369" s="71">
        <f t="shared" si="45"/>
        <v>0</v>
      </c>
      <c r="H369" s="71"/>
    </row>
    <row r="370" spans="1:8" x14ac:dyDescent="0.25">
      <c r="A370" s="32"/>
      <c r="B370" s="39">
        <v>424</v>
      </c>
      <c r="C370" s="35"/>
      <c r="D370" s="339" t="s">
        <v>102</v>
      </c>
      <c r="E370" s="67">
        <f>E371</f>
        <v>240</v>
      </c>
      <c r="F370" s="181">
        <f>F371</f>
        <v>240</v>
      </c>
      <c r="G370" s="181">
        <f t="shared" si="45"/>
        <v>0</v>
      </c>
      <c r="H370" s="181">
        <f t="shared" si="44"/>
        <v>0</v>
      </c>
    </row>
    <row r="371" spans="1:8" x14ac:dyDescent="0.25">
      <c r="A371" s="4"/>
      <c r="B371" s="11">
        <v>4241</v>
      </c>
      <c r="C371" s="6"/>
      <c r="D371" s="340" t="s">
        <v>103</v>
      </c>
      <c r="E371" s="54">
        <v>240</v>
      </c>
      <c r="F371" s="71">
        <v>240</v>
      </c>
      <c r="G371" s="71">
        <f t="shared" si="45"/>
        <v>0</v>
      </c>
      <c r="H371" s="71">
        <f t="shared" si="44"/>
        <v>0</v>
      </c>
    </row>
    <row r="372" spans="1:8" x14ac:dyDescent="0.25">
      <c r="A372" s="567" t="s">
        <v>137</v>
      </c>
      <c r="B372" s="568"/>
      <c r="C372" s="569"/>
      <c r="D372" s="345" t="s">
        <v>133</v>
      </c>
      <c r="E372" s="54">
        <v>0</v>
      </c>
      <c r="F372" s="71">
        <v>0</v>
      </c>
      <c r="G372" s="71">
        <f t="shared" si="45"/>
        <v>0</v>
      </c>
      <c r="H372" s="71"/>
    </row>
    <row r="373" spans="1:8" x14ac:dyDescent="0.25">
      <c r="A373" s="25"/>
      <c r="B373" s="114">
        <v>4</v>
      </c>
      <c r="C373" s="30"/>
      <c r="D373" s="343" t="s">
        <v>99</v>
      </c>
      <c r="E373" s="55">
        <f>E374</f>
        <v>0</v>
      </c>
      <c r="F373" s="193">
        <f>F374</f>
        <v>0</v>
      </c>
      <c r="G373" s="193">
        <f t="shared" si="45"/>
        <v>0</v>
      </c>
      <c r="H373" s="193"/>
    </row>
    <row r="374" spans="1:8" x14ac:dyDescent="0.25">
      <c r="A374" s="428"/>
      <c r="B374" s="116">
        <v>42</v>
      </c>
      <c r="C374" s="437"/>
      <c r="D374" s="344" t="s">
        <v>100</v>
      </c>
      <c r="E374" s="56">
        <f>E375+E377</f>
        <v>0</v>
      </c>
      <c r="F374" s="201">
        <f>F375+F377</f>
        <v>0</v>
      </c>
      <c r="G374" s="201">
        <f t="shared" si="45"/>
        <v>0</v>
      </c>
      <c r="H374" s="201"/>
    </row>
    <row r="375" spans="1:8" x14ac:dyDescent="0.25">
      <c r="A375" s="32"/>
      <c r="B375" s="39">
        <v>422</v>
      </c>
      <c r="C375" s="35"/>
      <c r="D375" s="339" t="s">
        <v>101</v>
      </c>
      <c r="E375" s="67">
        <f>E376</f>
        <v>0</v>
      </c>
      <c r="F375" s="181">
        <f>F376</f>
        <v>0</v>
      </c>
      <c r="G375" s="181">
        <f t="shared" si="45"/>
        <v>0</v>
      </c>
      <c r="H375" s="181"/>
    </row>
    <row r="376" spans="1:8" x14ac:dyDescent="0.25">
      <c r="A376" s="4"/>
      <c r="B376" s="11"/>
      <c r="C376" s="6"/>
      <c r="D376" s="340"/>
      <c r="E376" s="54">
        <v>0</v>
      </c>
      <c r="F376" s="71">
        <v>0</v>
      </c>
      <c r="G376" s="71">
        <f t="shared" si="45"/>
        <v>0</v>
      </c>
      <c r="H376" s="71"/>
    </row>
    <row r="377" spans="1:8" x14ac:dyDescent="0.25">
      <c r="A377" s="32"/>
      <c r="B377" s="39">
        <v>424</v>
      </c>
      <c r="C377" s="35"/>
      <c r="D377" s="339" t="s">
        <v>102</v>
      </c>
      <c r="E377" s="67">
        <f>E378</f>
        <v>0</v>
      </c>
      <c r="F377" s="181">
        <f>F378</f>
        <v>0</v>
      </c>
      <c r="G377" s="181">
        <f t="shared" si="45"/>
        <v>0</v>
      </c>
      <c r="H377" s="181"/>
    </row>
    <row r="378" spans="1:8" x14ac:dyDescent="0.25">
      <c r="A378" s="4"/>
      <c r="B378" s="11">
        <v>4241</v>
      </c>
      <c r="C378" s="6"/>
      <c r="D378" s="340" t="s">
        <v>103</v>
      </c>
      <c r="E378" s="54">
        <v>0</v>
      </c>
      <c r="F378" s="71">
        <v>0</v>
      </c>
      <c r="G378" s="71">
        <f t="shared" si="45"/>
        <v>0</v>
      </c>
      <c r="H378" s="71"/>
    </row>
    <row r="379" spans="1:8" x14ac:dyDescent="0.25">
      <c r="A379" s="90" t="s">
        <v>104</v>
      </c>
      <c r="B379" s="121"/>
      <c r="C379" s="119"/>
      <c r="D379" s="338" t="s">
        <v>105</v>
      </c>
      <c r="E379" s="183">
        <f t="shared" ref="E379:F382" si="46">E380</f>
        <v>3000</v>
      </c>
      <c r="F379" s="215">
        <f t="shared" si="46"/>
        <v>0</v>
      </c>
      <c r="G379" s="215">
        <f t="shared" si="45"/>
        <v>-3000</v>
      </c>
      <c r="H379" s="215"/>
    </row>
    <row r="380" spans="1:8" x14ac:dyDescent="0.25">
      <c r="A380" s="25"/>
      <c r="B380" s="114">
        <v>4</v>
      </c>
      <c r="C380" s="26"/>
      <c r="D380" s="346" t="s">
        <v>15</v>
      </c>
      <c r="E380" s="55">
        <f t="shared" si="46"/>
        <v>3000</v>
      </c>
      <c r="F380" s="193">
        <f t="shared" si="46"/>
        <v>0</v>
      </c>
      <c r="G380" s="193">
        <f t="shared" si="45"/>
        <v>-3000</v>
      </c>
      <c r="H380" s="193"/>
    </row>
    <row r="381" spans="1:8" x14ac:dyDescent="0.25">
      <c r="A381" s="428"/>
      <c r="B381" s="116">
        <v>45</v>
      </c>
      <c r="C381" s="430"/>
      <c r="D381" s="347" t="s">
        <v>76</v>
      </c>
      <c r="E381" s="56">
        <f t="shared" si="46"/>
        <v>3000</v>
      </c>
      <c r="F381" s="201">
        <f t="shared" si="46"/>
        <v>0</v>
      </c>
      <c r="G381" s="201">
        <f t="shared" si="45"/>
        <v>-3000</v>
      </c>
      <c r="H381" s="201"/>
    </row>
    <row r="382" spans="1:8" x14ac:dyDescent="0.25">
      <c r="A382" s="32"/>
      <c r="B382" s="39">
        <v>451</v>
      </c>
      <c r="C382" s="34"/>
      <c r="D382" s="348" t="s">
        <v>77</v>
      </c>
      <c r="E382" s="67">
        <f t="shared" si="46"/>
        <v>3000</v>
      </c>
      <c r="F382" s="181">
        <f t="shared" si="46"/>
        <v>0</v>
      </c>
      <c r="G382" s="181">
        <f t="shared" si="45"/>
        <v>-3000</v>
      </c>
      <c r="H382" s="181"/>
    </row>
    <row r="383" spans="1:8" x14ac:dyDescent="0.25">
      <c r="A383" s="4"/>
      <c r="B383" s="11">
        <v>4511</v>
      </c>
      <c r="C383" s="6"/>
      <c r="D383" s="349" t="s">
        <v>77</v>
      </c>
      <c r="E383" s="54">
        <v>3000</v>
      </c>
      <c r="F383" s="71">
        <v>0</v>
      </c>
      <c r="G383" s="71">
        <f t="shared" si="45"/>
        <v>-3000</v>
      </c>
      <c r="H383" s="71"/>
    </row>
    <row r="384" spans="1:8" x14ac:dyDescent="0.25">
      <c r="A384" s="90" t="s">
        <v>72</v>
      </c>
      <c r="B384" s="96"/>
      <c r="C384" s="92"/>
      <c r="D384" s="338" t="s">
        <v>106</v>
      </c>
      <c r="E384" s="183">
        <f t="shared" ref="E384:F385" si="47">E385</f>
        <v>0</v>
      </c>
      <c r="F384" s="215">
        <f t="shared" si="47"/>
        <v>0</v>
      </c>
      <c r="G384" s="215">
        <f t="shared" si="45"/>
        <v>0</v>
      </c>
      <c r="H384" s="215"/>
    </row>
    <row r="385" spans="1:8" x14ac:dyDescent="0.25">
      <c r="A385" s="25"/>
      <c r="B385" s="115">
        <v>3</v>
      </c>
      <c r="C385" s="26"/>
      <c r="D385" s="319" t="s">
        <v>13</v>
      </c>
      <c r="E385" s="55">
        <f t="shared" si="47"/>
        <v>0</v>
      </c>
      <c r="F385" s="193">
        <f t="shared" si="47"/>
        <v>0</v>
      </c>
      <c r="G385" s="193">
        <f t="shared" si="45"/>
        <v>0</v>
      </c>
      <c r="H385" s="193"/>
    </row>
    <row r="386" spans="1:8" x14ac:dyDescent="0.25">
      <c r="A386" s="428"/>
      <c r="B386" s="117">
        <v>32</v>
      </c>
      <c r="C386" s="430"/>
      <c r="D386" s="350" t="s">
        <v>20</v>
      </c>
      <c r="E386" s="56">
        <f>E387+E389</f>
        <v>0</v>
      </c>
      <c r="F386" s="201">
        <f>F387+F389</f>
        <v>0</v>
      </c>
      <c r="G386" s="201">
        <f t="shared" si="45"/>
        <v>0</v>
      </c>
      <c r="H386" s="201"/>
    </row>
    <row r="387" spans="1:8" x14ac:dyDescent="0.25">
      <c r="A387" s="32"/>
      <c r="B387" s="118">
        <v>322</v>
      </c>
      <c r="C387" s="34"/>
      <c r="D387" s="351" t="s">
        <v>31</v>
      </c>
      <c r="E387" s="67">
        <f>E388</f>
        <v>0</v>
      </c>
      <c r="F387" s="181">
        <f>F388</f>
        <v>0</v>
      </c>
      <c r="G387" s="181">
        <f t="shared" si="45"/>
        <v>0</v>
      </c>
      <c r="H387" s="181"/>
    </row>
    <row r="388" spans="1:8" x14ac:dyDescent="0.25">
      <c r="A388" s="4"/>
      <c r="B388" s="7">
        <v>3224</v>
      </c>
      <c r="C388" s="6"/>
      <c r="D388" s="284" t="s">
        <v>107</v>
      </c>
      <c r="E388" s="54">
        <v>0</v>
      </c>
      <c r="F388" s="71">
        <v>0</v>
      </c>
      <c r="G388" s="71">
        <f t="shared" si="45"/>
        <v>0</v>
      </c>
      <c r="H388" s="71"/>
    </row>
    <row r="389" spans="1:8" x14ac:dyDescent="0.25">
      <c r="A389" s="32"/>
      <c r="B389" s="118">
        <v>323</v>
      </c>
      <c r="C389" s="34"/>
      <c r="D389" s="351" t="s">
        <v>36</v>
      </c>
      <c r="E389" s="67">
        <f>E390</f>
        <v>0</v>
      </c>
      <c r="F389" s="181">
        <f>F390</f>
        <v>0</v>
      </c>
      <c r="G389" s="181">
        <f t="shared" si="45"/>
        <v>0</v>
      </c>
      <c r="H389" s="181"/>
    </row>
    <row r="390" spans="1:8" x14ac:dyDescent="0.25">
      <c r="A390" s="4"/>
      <c r="B390" s="7">
        <v>3232</v>
      </c>
      <c r="C390" s="6"/>
      <c r="D390" s="284" t="s">
        <v>108</v>
      </c>
      <c r="E390" s="54">
        <v>0</v>
      </c>
      <c r="F390" s="71"/>
      <c r="G390" s="71">
        <f t="shared" si="45"/>
        <v>0</v>
      </c>
      <c r="H390" s="71"/>
    </row>
    <row r="391" spans="1:8" x14ac:dyDescent="0.25">
      <c r="A391" s="90" t="s">
        <v>109</v>
      </c>
      <c r="B391" s="96"/>
      <c r="C391" s="92"/>
      <c r="D391" s="338" t="s">
        <v>110</v>
      </c>
      <c r="E391" s="183">
        <f>E393+E397</f>
        <v>11720</v>
      </c>
      <c r="F391" s="215">
        <f>F393+F397</f>
        <v>14020</v>
      </c>
      <c r="G391" s="215">
        <f t="shared" si="45"/>
        <v>2300</v>
      </c>
      <c r="H391" s="215">
        <f t="shared" ref="H391:H411" si="48">G391/F391*100</f>
        <v>16.405135520684734</v>
      </c>
    </row>
    <row r="392" spans="1:8" x14ac:dyDescent="0.25">
      <c r="A392" s="567" t="s">
        <v>138</v>
      </c>
      <c r="B392" s="568"/>
      <c r="C392" s="569"/>
      <c r="D392" s="342" t="s">
        <v>131</v>
      </c>
      <c r="E392" s="54"/>
      <c r="F392" s="71"/>
      <c r="G392" s="71">
        <f t="shared" si="45"/>
        <v>0</v>
      </c>
      <c r="H392" s="71"/>
    </row>
    <row r="393" spans="1:8" x14ac:dyDescent="0.25">
      <c r="A393" s="25"/>
      <c r="B393" s="114">
        <v>3</v>
      </c>
      <c r="C393" s="30"/>
      <c r="D393" s="313" t="s">
        <v>13</v>
      </c>
      <c r="E393" s="55">
        <f t="shared" ref="E393:F395" si="49">E394</f>
        <v>11100</v>
      </c>
      <c r="F393" s="193">
        <f t="shared" si="49"/>
        <v>13400</v>
      </c>
      <c r="G393" s="193">
        <f t="shared" si="45"/>
        <v>2300</v>
      </c>
      <c r="H393" s="193">
        <f t="shared" si="48"/>
        <v>17.164179104477611</v>
      </c>
    </row>
    <row r="394" spans="1:8" ht="25.5" x14ac:dyDescent="0.25">
      <c r="A394" s="428"/>
      <c r="B394" s="116">
        <v>37</v>
      </c>
      <c r="C394" s="437"/>
      <c r="D394" s="344" t="s">
        <v>111</v>
      </c>
      <c r="E394" s="56">
        <f t="shared" si="49"/>
        <v>11100</v>
      </c>
      <c r="F394" s="201">
        <f t="shared" si="49"/>
        <v>13400</v>
      </c>
      <c r="G394" s="201">
        <f t="shared" si="45"/>
        <v>2300</v>
      </c>
      <c r="H394" s="201">
        <f t="shared" si="48"/>
        <v>17.164179104477611</v>
      </c>
    </row>
    <row r="395" spans="1:8" x14ac:dyDescent="0.25">
      <c r="A395" s="32"/>
      <c r="B395" s="39">
        <v>372</v>
      </c>
      <c r="C395" s="35"/>
      <c r="D395" s="339" t="s">
        <v>70</v>
      </c>
      <c r="E395" s="67">
        <f t="shared" si="49"/>
        <v>11100</v>
      </c>
      <c r="F395" s="181">
        <f t="shared" si="49"/>
        <v>13400</v>
      </c>
      <c r="G395" s="181">
        <f t="shared" si="45"/>
        <v>2300</v>
      </c>
      <c r="H395" s="181">
        <f t="shared" si="48"/>
        <v>17.164179104477611</v>
      </c>
    </row>
    <row r="396" spans="1:8" x14ac:dyDescent="0.25">
      <c r="A396" s="4"/>
      <c r="B396" s="11">
        <v>3722</v>
      </c>
      <c r="C396" s="6"/>
      <c r="D396" s="340" t="s">
        <v>112</v>
      </c>
      <c r="E396" s="54">
        <v>11100</v>
      </c>
      <c r="F396" s="71">
        <v>13400</v>
      </c>
      <c r="G396" s="71">
        <f t="shared" si="45"/>
        <v>2300</v>
      </c>
      <c r="H396" s="71">
        <f t="shared" si="48"/>
        <v>17.164179104477611</v>
      </c>
    </row>
    <row r="397" spans="1:8" x14ac:dyDescent="0.25">
      <c r="A397" s="25"/>
      <c r="B397" s="114">
        <v>4</v>
      </c>
      <c r="C397" s="30"/>
      <c r="D397" s="352" t="s">
        <v>15</v>
      </c>
      <c r="E397" s="55">
        <f t="shared" ref="E397:F399" si="50">E398</f>
        <v>620</v>
      </c>
      <c r="F397" s="193">
        <f t="shared" si="50"/>
        <v>620</v>
      </c>
      <c r="G397" s="193">
        <f t="shared" si="45"/>
        <v>0</v>
      </c>
      <c r="H397" s="193">
        <f t="shared" si="48"/>
        <v>0</v>
      </c>
    </row>
    <row r="398" spans="1:8" x14ac:dyDescent="0.25">
      <c r="A398" s="428"/>
      <c r="B398" s="116">
        <v>42</v>
      </c>
      <c r="C398" s="437"/>
      <c r="D398" s="353" t="s">
        <v>24</v>
      </c>
      <c r="E398" s="56">
        <f t="shared" si="50"/>
        <v>620</v>
      </c>
      <c r="F398" s="201">
        <f t="shared" si="50"/>
        <v>620</v>
      </c>
      <c r="G398" s="201">
        <f t="shared" si="45"/>
        <v>0</v>
      </c>
      <c r="H398" s="201">
        <f t="shared" si="48"/>
        <v>0</v>
      </c>
    </row>
    <row r="399" spans="1:8" x14ac:dyDescent="0.25">
      <c r="A399" s="32"/>
      <c r="B399" s="39">
        <v>424</v>
      </c>
      <c r="C399" s="35"/>
      <c r="D399" s="293" t="s">
        <v>102</v>
      </c>
      <c r="E399" s="67">
        <f t="shared" si="50"/>
        <v>620</v>
      </c>
      <c r="F399" s="181">
        <f t="shared" si="50"/>
        <v>620</v>
      </c>
      <c r="G399" s="181">
        <f t="shared" si="45"/>
        <v>0</v>
      </c>
      <c r="H399" s="181">
        <f t="shared" si="48"/>
        <v>0</v>
      </c>
    </row>
    <row r="400" spans="1:8" x14ac:dyDescent="0.25">
      <c r="A400" s="184"/>
      <c r="B400" s="185">
        <v>4241</v>
      </c>
      <c r="C400" s="184"/>
      <c r="D400" s="284" t="s">
        <v>113</v>
      </c>
      <c r="E400" s="54">
        <v>620</v>
      </c>
      <c r="F400" s="71">
        <v>620</v>
      </c>
      <c r="G400" s="71">
        <f t="shared" si="45"/>
        <v>0</v>
      </c>
      <c r="H400" s="71">
        <f t="shared" si="48"/>
        <v>0</v>
      </c>
    </row>
    <row r="401" spans="1:8" x14ac:dyDescent="0.25">
      <c r="A401" s="90" t="s">
        <v>229</v>
      </c>
      <c r="B401" s="96"/>
      <c r="C401" s="92"/>
      <c r="D401" s="338" t="s">
        <v>230</v>
      </c>
      <c r="E401" s="183"/>
      <c r="F401" s="215">
        <f>F403</f>
        <v>1185.96</v>
      </c>
      <c r="G401" s="215">
        <f t="shared" si="45"/>
        <v>1185.96</v>
      </c>
      <c r="H401" s="215">
        <f t="shared" si="48"/>
        <v>100</v>
      </c>
    </row>
    <row r="402" spans="1:8" ht="15" customHeight="1" x14ac:dyDescent="0.25">
      <c r="A402" s="567" t="s">
        <v>138</v>
      </c>
      <c r="B402" s="568"/>
      <c r="C402" s="569"/>
      <c r="D402" s="342" t="s">
        <v>131</v>
      </c>
      <c r="E402" s="396"/>
      <c r="F402" s="395"/>
      <c r="G402" s="71">
        <f t="shared" si="45"/>
        <v>0</v>
      </c>
      <c r="H402" s="71"/>
    </row>
    <row r="403" spans="1:8" x14ac:dyDescent="0.25">
      <c r="A403" s="25"/>
      <c r="B403" s="115">
        <v>3</v>
      </c>
      <c r="C403" s="26"/>
      <c r="D403" s="319" t="s">
        <v>13</v>
      </c>
      <c r="E403" s="55"/>
      <c r="F403" s="193">
        <f t="shared" ref="F403" si="51">F404</f>
        <v>1185.96</v>
      </c>
      <c r="G403" s="193">
        <f t="shared" si="45"/>
        <v>1185.96</v>
      </c>
      <c r="H403" s="193">
        <f t="shared" si="48"/>
        <v>100</v>
      </c>
    </row>
    <row r="404" spans="1:8" x14ac:dyDescent="0.25">
      <c r="A404" s="428"/>
      <c r="B404" s="117">
        <v>32</v>
      </c>
      <c r="C404" s="430"/>
      <c r="D404" s="350" t="s">
        <v>20</v>
      </c>
      <c r="E404" s="56"/>
      <c r="F404" s="201">
        <f>F405</f>
        <v>1185.96</v>
      </c>
      <c r="G404" s="201">
        <f t="shared" si="45"/>
        <v>1185.96</v>
      </c>
      <c r="H404" s="201">
        <f t="shared" si="48"/>
        <v>100</v>
      </c>
    </row>
    <row r="405" spans="1:8" x14ac:dyDescent="0.25">
      <c r="A405" s="32"/>
      <c r="B405" s="118">
        <v>322</v>
      </c>
      <c r="C405" s="34"/>
      <c r="D405" s="351" t="s">
        <v>31</v>
      </c>
      <c r="E405" s="67"/>
      <c r="F405" s="181">
        <f>F406</f>
        <v>1185.96</v>
      </c>
      <c r="G405" s="181">
        <f t="shared" si="45"/>
        <v>1185.96</v>
      </c>
      <c r="H405" s="181">
        <f t="shared" si="48"/>
        <v>100</v>
      </c>
    </row>
    <row r="406" spans="1:8" x14ac:dyDescent="0.25">
      <c r="A406" s="4"/>
      <c r="B406" s="7">
        <v>3221</v>
      </c>
      <c r="C406" s="6"/>
      <c r="D406" s="340" t="s">
        <v>97</v>
      </c>
      <c r="E406" s="54"/>
      <c r="F406" s="71">
        <v>1185.96</v>
      </c>
      <c r="G406" s="71">
        <f t="shared" si="45"/>
        <v>1185.96</v>
      </c>
      <c r="H406" s="71">
        <f t="shared" si="48"/>
        <v>100</v>
      </c>
    </row>
    <row r="407" spans="1:8" ht="30" x14ac:dyDescent="0.25">
      <c r="A407" s="90" t="s">
        <v>235</v>
      </c>
      <c r="B407" s="96"/>
      <c r="C407" s="92"/>
      <c r="D407" s="338" t="s">
        <v>236</v>
      </c>
      <c r="E407" s="183">
        <f>E409</f>
        <v>260</v>
      </c>
      <c r="F407" s="215">
        <f>F409</f>
        <v>249.07</v>
      </c>
      <c r="G407" s="215">
        <f t="shared" si="45"/>
        <v>-10.930000000000007</v>
      </c>
      <c r="H407" s="215">
        <f t="shared" si="48"/>
        <v>-4.3883245673906961</v>
      </c>
    </row>
    <row r="408" spans="1:8" ht="15" customHeight="1" x14ac:dyDescent="0.25">
      <c r="A408" s="567" t="s">
        <v>138</v>
      </c>
      <c r="B408" s="568"/>
      <c r="C408" s="569"/>
      <c r="D408" s="342" t="s">
        <v>131</v>
      </c>
      <c r="E408" s="396"/>
      <c r="F408" s="395"/>
      <c r="G408" s="71">
        <f t="shared" si="45"/>
        <v>0</v>
      </c>
      <c r="H408" s="71"/>
    </row>
    <row r="409" spans="1:8" x14ac:dyDescent="0.25">
      <c r="A409" s="25"/>
      <c r="B409" s="115">
        <v>3</v>
      </c>
      <c r="C409" s="26"/>
      <c r="D409" s="319" t="s">
        <v>13</v>
      </c>
      <c r="E409" s="55">
        <f t="shared" ref="E409:F409" si="52">E410</f>
        <v>260</v>
      </c>
      <c r="F409" s="193">
        <f t="shared" si="52"/>
        <v>249.07</v>
      </c>
      <c r="G409" s="193">
        <f t="shared" si="45"/>
        <v>-10.930000000000007</v>
      </c>
      <c r="H409" s="193">
        <f t="shared" si="48"/>
        <v>-4.3883245673906961</v>
      </c>
    </row>
    <row r="410" spans="1:8" x14ac:dyDescent="0.25">
      <c r="A410" s="570">
        <v>381</v>
      </c>
      <c r="B410" s="571"/>
      <c r="C410" s="572"/>
      <c r="D410" s="332" t="s">
        <v>168</v>
      </c>
      <c r="E410" s="214">
        <f>E411</f>
        <v>260</v>
      </c>
      <c r="F410" s="214">
        <f>F411</f>
        <v>249.07</v>
      </c>
      <c r="G410" s="214">
        <f t="shared" si="45"/>
        <v>-10.930000000000007</v>
      </c>
      <c r="H410" s="214">
        <f t="shared" si="48"/>
        <v>-4.3883245673906961</v>
      </c>
    </row>
    <row r="411" spans="1:8" x14ac:dyDescent="0.25">
      <c r="A411" s="418"/>
      <c r="B411" s="419"/>
      <c r="C411" s="420">
        <v>3812</v>
      </c>
      <c r="D411" s="127" t="s">
        <v>169</v>
      </c>
      <c r="E411" s="355">
        <v>260</v>
      </c>
      <c r="F411" s="195">
        <v>249.07</v>
      </c>
      <c r="G411" s="71">
        <f t="shared" si="45"/>
        <v>-10.930000000000007</v>
      </c>
      <c r="H411" s="71">
        <f t="shared" si="48"/>
        <v>-4.3883245673906961</v>
      </c>
    </row>
  </sheetData>
  <mergeCells count="180">
    <mergeCell ref="A9:C9"/>
    <mergeCell ref="A10:C10"/>
    <mergeCell ref="A11:C11"/>
    <mergeCell ref="A12:C12"/>
    <mergeCell ref="A14:C14"/>
    <mergeCell ref="A18:C18"/>
    <mergeCell ref="A1:G1"/>
    <mergeCell ref="A3:G3"/>
    <mergeCell ref="A5:C5"/>
    <mergeCell ref="A6:C6"/>
    <mergeCell ref="A7:C7"/>
    <mergeCell ref="A8:C8"/>
    <mergeCell ref="A54:C54"/>
    <mergeCell ref="A56:C56"/>
    <mergeCell ref="A57:C57"/>
    <mergeCell ref="A58:C58"/>
    <mergeCell ref="A59:C59"/>
    <mergeCell ref="A60:C60"/>
    <mergeCell ref="A19:C19"/>
    <mergeCell ref="A20:C20"/>
    <mergeCell ref="A45:C45"/>
    <mergeCell ref="A46:C46"/>
    <mergeCell ref="A47:C47"/>
    <mergeCell ref="A48:C48"/>
    <mergeCell ref="A76:C76"/>
    <mergeCell ref="A79:C79"/>
    <mergeCell ref="A80:C80"/>
    <mergeCell ref="A81:C81"/>
    <mergeCell ref="A82:C82"/>
    <mergeCell ref="A83:C83"/>
    <mergeCell ref="A66:C66"/>
    <mergeCell ref="A67:C67"/>
    <mergeCell ref="A71:C71"/>
    <mergeCell ref="A73:C73"/>
    <mergeCell ref="A75:C75"/>
    <mergeCell ref="A100:C100"/>
    <mergeCell ref="A101:C101"/>
    <mergeCell ref="A102:C102"/>
    <mergeCell ref="A105:C105"/>
    <mergeCell ref="A97:C97"/>
    <mergeCell ref="A98:C98"/>
    <mergeCell ref="A87:C87"/>
    <mergeCell ref="A89:C89"/>
    <mergeCell ref="A91:C91"/>
    <mergeCell ref="A92:C92"/>
    <mergeCell ref="A95:C95"/>
    <mergeCell ref="A96:C96"/>
    <mergeCell ref="A136:C136"/>
    <mergeCell ref="A137:C137"/>
    <mergeCell ref="A138:C138"/>
    <mergeCell ref="A139:C139"/>
    <mergeCell ref="A140:C140"/>
    <mergeCell ref="A141:C141"/>
    <mergeCell ref="A106:C106"/>
    <mergeCell ref="A120:C120"/>
    <mergeCell ref="A124:C124"/>
    <mergeCell ref="A127:C127"/>
    <mergeCell ref="A128:C128"/>
    <mergeCell ref="A129:C129"/>
    <mergeCell ref="A112:C112"/>
    <mergeCell ref="A113:C113"/>
    <mergeCell ref="A119:C119"/>
    <mergeCell ref="A167:C167"/>
    <mergeCell ref="A169:C169"/>
    <mergeCell ref="A170:C170"/>
    <mergeCell ref="A171:C171"/>
    <mergeCell ref="A172:C172"/>
    <mergeCell ref="A173:C173"/>
    <mergeCell ref="A152:C152"/>
    <mergeCell ref="A153:C153"/>
    <mergeCell ref="A158:C158"/>
    <mergeCell ref="A161:C161"/>
    <mergeCell ref="A165:C165"/>
    <mergeCell ref="A166:C166"/>
    <mergeCell ref="B181:C181"/>
    <mergeCell ref="B182:C182"/>
    <mergeCell ref="B183:C183"/>
    <mergeCell ref="B184:C184"/>
    <mergeCell ref="A186:C186"/>
    <mergeCell ref="A187:C187"/>
    <mergeCell ref="A174:C174"/>
    <mergeCell ref="B176:C176"/>
    <mergeCell ref="B177:C177"/>
    <mergeCell ref="B178:C178"/>
    <mergeCell ref="B179:C179"/>
    <mergeCell ref="B180:C180"/>
    <mergeCell ref="A202:C202"/>
    <mergeCell ref="A206:C206"/>
    <mergeCell ref="A207:C207"/>
    <mergeCell ref="A208:C208"/>
    <mergeCell ref="A209:C209"/>
    <mergeCell ref="A211:C211"/>
    <mergeCell ref="A188:C188"/>
    <mergeCell ref="A189:C189"/>
    <mergeCell ref="A190:C190"/>
    <mergeCell ref="A193:C193"/>
    <mergeCell ref="A194:C194"/>
    <mergeCell ref="A199:C199"/>
    <mergeCell ref="B219:C219"/>
    <mergeCell ref="B220:C220"/>
    <mergeCell ref="B221:C221"/>
    <mergeCell ref="B222:C222"/>
    <mergeCell ref="B223:C223"/>
    <mergeCell ref="B224:C224"/>
    <mergeCell ref="A212:C212"/>
    <mergeCell ref="A213:C213"/>
    <mergeCell ref="A214:C214"/>
    <mergeCell ref="A215:C215"/>
    <mergeCell ref="A216:C216"/>
    <mergeCell ref="B218:C218"/>
    <mergeCell ref="A232:C232"/>
    <mergeCell ref="A233:C233"/>
    <mergeCell ref="A234:C234"/>
    <mergeCell ref="A235:C235"/>
    <mergeCell ref="A240:C240"/>
    <mergeCell ref="A241:C241"/>
    <mergeCell ref="B225:C225"/>
    <mergeCell ref="B226:C226"/>
    <mergeCell ref="A228:C228"/>
    <mergeCell ref="A229:C229"/>
    <mergeCell ref="A230:C230"/>
    <mergeCell ref="A231:C231"/>
    <mergeCell ref="A257:C257"/>
    <mergeCell ref="A258:C258"/>
    <mergeCell ref="A260:C260"/>
    <mergeCell ref="A261:C261"/>
    <mergeCell ref="A263:C263"/>
    <mergeCell ref="A264:C264"/>
    <mergeCell ref="A243:C243"/>
    <mergeCell ref="A244:C244"/>
    <mergeCell ref="A245:C245"/>
    <mergeCell ref="A247:C247"/>
    <mergeCell ref="A248:C248"/>
    <mergeCell ref="A252:C252"/>
    <mergeCell ref="A272:C272"/>
    <mergeCell ref="A273:C273"/>
    <mergeCell ref="A274:C274"/>
    <mergeCell ref="A275:C275"/>
    <mergeCell ref="A281:C281"/>
    <mergeCell ref="A283:C283"/>
    <mergeCell ref="A265:C265"/>
    <mergeCell ref="A267:C267"/>
    <mergeCell ref="A268:C268"/>
    <mergeCell ref="A269:C269"/>
    <mergeCell ref="A270:C270"/>
    <mergeCell ref="A271:C271"/>
    <mergeCell ref="A298:C298"/>
    <mergeCell ref="B301:C301"/>
    <mergeCell ref="B302:C302"/>
    <mergeCell ref="A304:C304"/>
    <mergeCell ref="A308:C308"/>
    <mergeCell ref="A309:C309"/>
    <mergeCell ref="A287:C287"/>
    <mergeCell ref="A289:C289"/>
    <mergeCell ref="A291:C291"/>
    <mergeCell ref="A292:C292"/>
    <mergeCell ref="A295:C295"/>
    <mergeCell ref="A297:C297"/>
    <mergeCell ref="A330:C330"/>
    <mergeCell ref="A332:C332"/>
    <mergeCell ref="A333:C333"/>
    <mergeCell ref="A336:C336"/>
    <mergeCell ref="A344:C344"/>
    <mergeCell ref="A348:C348"/>
    <mergeCell ref="A311:C311"/>
    <mergeCell ref="A312:C312"/>
    <mergeCell ref="A316:C316"/>
    <mergeCell ref="A317:C317"/>
    <mergeCell ref="A318:C318"/>
    <mergeCell ref="A328:C328"/>
    <mergeCell ref="A392:C392"/>
    <mergeCell ref="A402:C402"/>
    <mergeCell ref="A408:C408"/>
    <mergeCell ref="A410:C410"/>
    <mergeCell ref="A350:C350"/>
    <mergeCell ref="A352:C352"/>
    <mergeCell ref="A353:C353"/>
    <mergeCell ref="A356:C356"/>
    <mergeCell ref="A365:C365"/>
    <mergeCell ref="A372:C372"/>
  </mergeCells>
  <pageMargins left="0.25" right="0.25" top="0.75" bottom="0.75" header="0.3" footer="0.3"/>
  <pageSetup paperSize="9" scale="2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List1</vt:lpstr>
      <vt:lpstr>SAŽETAK rebalans I.</vt:lpstr>
      <vt:lpstr>Račun prihoda i rashoda</vt:lpstr>
      <vt:lpstr> Prihodi i rashodi po izvorima</vt:lpstr>
      <vt:lpstr>Prih.i rash.izvorima i klasifi </vt:lpstr>
      <vt:lpstr>FUNKCIJSKA KLASIFIKACIJA</vt:lpstr>
      <vt:lpstr>račun financiranja</vt:lpstr>
      <vt:lpstr>POSEBNI DIO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2025-10-13T09:13:35Z</cp:lastPrinted>
  <dcterms:created xsi:type="dcterms:W3CDTF">2022-08-12T12:51:27Z</dcterms:created>
  <dcterms:modified xsi:type="dcterms:W3CDTF">2025-10-13T10:33:26Z</dcterms:modified>
</cp:coreProperties>
</file>