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6\PLAN ZA 2026. I PROJEKCIJA ZA 2027. I 2028\"/>
    </mc:Choice>
  </mc:AlternateContent>
  <xr:revisionPtr revIDLastSave="0" documentId="13_ncr:1_{819E0759-427D-4D00-B204-591B0D9E9E91}" xr6:coauthVersionLast="47" xr6:coauthVersionMax="47" xr10:uidLastSave="{00000000-0000-0000-0000-000000000000}"/>
  <bookViews>
    <workbookView xWindow="-120" yWindow="-120" windowWidth="29040" windowHeight="15720" tabRatio="827" firstSheet="1" activeTab="7" xr2:uid="{00000000-000D-0000-FFFF-FFFF00000000}"/>
  </bookViews>
  <sheets>
    <sheet name="List1" sheetId="8" state="hidden" r:id="rId1"/>
    <sheet name="SAŽETAK" sheetId="1" r:id="rId2"/>
    <sheet name="Račun prihoda i rashoda" sheetId="11" r:id="rId3"/>
    <sheet name=" Prihodi i rashodi po izvorima" sheetId="3" r:id="rId4"/>
    <sheet name="Račun prihoda i rashoda " sheetId="15" r:id="rId5"/>
    <sheet name="Rashodi prema funkcijskoj kl" sheetId="5" r:id="rId6"/>
    <sheet name="Račun financiranja" sheetId="6" r:id="rId7"/>
    <sheet name="POSEBAN DIO" sheetId="13" r:id="rId8"/>
    <sheet name="List2" sheetId="16" r:id="rId9"/>
    <sheet name="List4" sheetId="18" r:id="rId10"/>
    <sheet name="List3" sheetId="1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8" l="1"/>
  <c r="G37" i="18"/>
  <c r="G36" i="18" s="1"/>
  <c r="G35" i="18"/>
  <c r="G33" i="18" s="1"/>
  <c r="G34" i="18"/>
  <c r="G30" i="18"/>
  <c r="G29" i="18"/>
  <c r="G28" i="18"/>
  <c r="G26" i="18"/>
  <c r="G25" i="18"/>
  <c r="G24" i="18"/>
  <c r="G23" i="18"/>
  <c r="G21" i="18"/>
  <c r="G20" i="18"/>
  <c r="G19" i="18"/>
  <c r="G17" i="18"/>
  <c r="G16" i="18"/>
  <c r="G15" i="18"/>
  <c r="G14" i="18"/>
  <c r="G13" i="18"/>
  <c r="G12" i="18"/>
  <c r="G11" i="18"/>
  <c r="G9" i="18"/>
  <c r="G8" i="18"/>
  <c r="G7" i="18"/>
  <c r="G6" i="18"/>
  <c r="G5" i="18"/>
  <c r="F4" i="18"/>
  <c r="F10" i="18"/>
  <c r="F18" i="18"/>
  <c r="F22" i="18"/>
  <c r="F27" i="18"/>
  <c r="F33" i="18"/>
  <c r="F36" i="18"/>
  <c r="F38" i="18"/>
  <c r="F37" i="18"/>
  <c r="F35" i="18"/>
  <c r="F34" i="18"/>
  <c r="F30" i="18"/>
  <c r="F29" i="18"/>
  <c r="F28" i="18"/>
  <c r="F26" i="18"/>
  <c r="F25" i="18"/>
  <c r="F24" i="18"/>
  <c r="F23" i="18"/>
  <c r="F21" i="18"/>
  <c r="F20" i="18"/>
  <c r="F19" i="18"/>
  <c r="F17" i="18"/>
  <c r="F16" i="18"/>
  <c r="F15" i="18"/>
  <c r="F14" i="18"/>
  <c r="F13" i="18"/>
  <c r="F12" i="18"/>
  <c r="F11" i="18"/>
  <c r="F9" i="18"/>
  <c r="F8" i="18"/>
  <c r="F7" i="18"/>
  <c r="F6" i="18"/>
  <c r="F5" i="18"/>
  <c r="C4" i="18"/>
  <c r="D4" i="18"/>
  <c r="E4" i="18"/>
  <c r="C10" i="18"/>
  <c r="D10" i="18"/>
  <c r="E10" i="18"/>
  <c r="C18" i="18"/>
  <c r="D18" i="18"/>
  <c r="E18" i="18"/>
  <c r="C22" i="18"/>
  <c r="D22" i="18"/>
  <c r="E22" i="18"/>
  <c r="C27" i="18"/>
  <c r="D27" i="18"/>
  <c r="E27" i="18"/>
  <c r="C33" i="18"/>
  <c r="D33" i="18"/>
  <c r="E33" i="18"/>
  <c r="C36" i="18"/>
  <c r="D36" i="18"/>
  <c r="E36" i="18"/>
  <c r="C34" i="15"/>
  <c r="C33" i="15" s="1"/>
  <c r="D34" i="15"/>
  <c r="D33" i="15" s="1"/>
  <c r="E34" i="15"/>
  <c r="E33" i="15" s="1"/>
  <c r="F34" i="15"/>
  <c r="F33" i="15" s="1"/>
  <c r="G34" i="15"/>
  <c r="G33" i="15" s="1"/>
  <c r="C40" i="15"/>
  <c r="D40" i="15"/>
  <c r="E40" i="15"/>
  <c r="F40" i="15"/>
  <c r="G40" i="15"/>
  <c r="G9" i="17"/>
  <c r="P4" i="17"/>
  <c r="O4" i="17"/>
  <c r="P12" i="17"/>
  <c r="P11" i="17"/>
  <c r="P10" i="17"/>
  <c r="P9" i="17"/>
  <c r="P8" i="17"/>
  <c r="P7" i="17"/>
  <c r="P6" i="17"/>
  <c r="P5" i="17"/>
  <c r="O12" i="17"/>
  <c r="O11" i="17"/>
  <c r="O10" i="17"/>
  <c r="O9" i="17"/>
  <c r="O8" i="17"/>
  <c r="O7" i="17"/>
  <c r="O6" i="17"/>
  <c r="O5" i="17"/>
  <c r="N4" i="17"/>
  <c r="M4" i="17"/>
  <c r="L4" i="17"/>
  <c r="H13" i="17"/>
  <c r="D5" i="17"/>
  <c r="F11" i="17"/>
  <c r="E11" i="17"/>
  <c r="H11" i="17" s="1"/>
  <c r="D11" i="17"/>
  <c r="G11" i="17" s="1"/>
  <c r="F5" i="17"/>
  <c r="E5" i="17"/>
  <c r="H5" i="17" s="1"/>
  <c r="F4" i="17"/>
  <c r="E4" i="17"/>
  <c r="D4" i="17"/>
  <c r="P5" i="16"/>
  <c r="P13" i="16"/>
  <c r="P12" i="16"/>
  <c r="P11" i="16"/>
  <c r="P10" i="16"/>
  <c r="P9" i="16"/>
  <c r="P8" i="16"/>
  <c r="P7" i="16"/>
  <c r="P6" i="16"/>
  <c r="O5" i="16"/>
  <c r="O13" i="16"/>
  <c r="O12" i="16"/>
  <c r="O11" i="16"/>
  <c r="O10" i="16"/>
  <c r="O9" i="16"/>
  <c r="O8" i="16"/>
  <c r="O7" i="16"/>
  <c r="O6" i="16"/>
  <c r="N5" i="16"/>
  <c r="M5" i="16"/>
  <c r="L5" i="16"/>
  <c r="G12" i="16"/>
  <c r="H12" i="16"/>
  <c r="D6" i="16"/>
  <c r="E6" i="16"/>
  <c r="F6" i="16"/>
  <c r="F5" i="16" s="1"/>
  <c r="H34" i="15"/>
  <c r="C13" i="15"/>
  <c r="D13" i="15"/>
  <c r="E13" i="15"/>
  <c r="F13" i="15"/>
  <c r="G13" i="15"/>
  <c r="H13" i="15"/>
  <c r="H40" i="15"/>
  <c r="C48" i="15"/>
  <c r="D48" i="15"/>
  <c r="E48" i="15"/>
  <c r="F48" i="15"/>
  <c r="G48" i="15"/>
  <c r="H48" i="15"/>
  <c r="H117" i="15"/>
  <c r="G117" i="15"/>
  <c r="F117" i="15"/>
  <c r="E117" i="15"/>
  <c r="D117" i="15"/>
  <c r="C117" i="15"/>
  <c r="H112" i="15"/>
  <c r="G112" i="15"/>
  <c r="F112" i="15"/>
  <c r="E112" i="15"/>
  <c r="D112" i="15"/>
  <c r="C112" i="15"/>
  <c r="H107" i="15"/>
  <c r="G107" i="15"/>
  <c r="F107" i="15"/>
  <c r="E107" i="15"/>
  <c r="D107" i="15"/>
  <c r="C107" i="15"/>
  <c r="H102" i="15"/>
  <c r="G102" i="15"/>
  <c r="F102" i="15"/>
  <c r="E102" i="15"/>
  <c r="D102" i="15"/>
  <c r="C102" i="15"/>
  <c r="H97" i="15"/>
  <c r="G97" i="15"/>
  <c r="F97" i="15"/>
  <c r="E97" i="15"/>
  <c r="D97" i="15"/>
  <c r="C97" i="15"/>
  <c r="H92" i="15"/>
  <c r="G92" i="15"/>
  <c r="F92" i="15"/>
  <c r="E92" i="15"/>
  <c r="D92" i="15"/>
  <c r="C92" i="15"/>
  <c r="H87" i="15"/>
  <c r="G87" i="15"/>
  <c r="F87" i="15"/>
  <c r="E87" i="15"/>
  <c r="D87" i="15"/>
  <c r="C87" i="15"/>
  <c r="H82" i="15"/>
  <c r="G82" i="15"/>
  <c r="F82" i="15"/>
  <c r="E82" i="15"/>
  <c r="D82" i="15"/>
  <c r="C82" i="15"/>
  <c r="G27" i="18" l="1"/>
  <c r="G22" i="18"/>
  <c r="G18" i="18"/>
  <c r="G10" i="18"/>
  <c r="G4" i="18"/>
  <c r="C3" i="18"/>
  <c r="D3" i="18"/>
  <c r="E3" i="18"/>
  <c r="H8" i="17"/>
  <c r="H10" i="17"/>
  <c r="H9" i="17"/>
  <c r="H7" i="17"/>
  <c r="H12" i="17"/>
  <c r="H6" i="17"/>
  <c r="G10" i="17"/>
  <c r="G8" i="17"/>
  <c r="G7" i="17"/>
  <c r="G13" i="17"/>
  <c r="G6" i="17"/>
  <c r="G12" i="17"/>
  <c r="G5" i="17"/>
  <c r="G4" i="17" s="1"/>
  <c r="H4" i="17"/>
  <c r="D5" i="16"/>
  <c r="G6" i="16"/>
  <c r="E5" i="16"/>
  <c r="H6" i="16"/>
  <c r="G13" i="11"/>
  <c r="G12" i="11" s="1"/>
  <c r="G33" i="11"/>
  <c r="G27" i="11"/>
  <c r="D52" i="15"/>
  <c r="E52" i="15"/>
  <c r="F52" i="15"/>
  <c r="G52" i="15"/>
  <c r="H52" i="15"/>
  <c r="C52" i="15"/>
  <c r="I99" i="13"/>
  <c r="J99" i="13"/>
  <c r="H99" i="13"/>
  <c r="H98" i="13" s="1"/>
  <c r="H89" i="13" s="1"/>
  <c r="E57" i="15"/>
  <c r="F57" i="15"/>
  <c r="G57" i="15"/>
  <c r="H57" i="15"/>
  <c r="C57" i="15"/>
  <c r="D57" i="15"/>
  <c r="C61" i="15"/>
  <c r="D61" i="15"/>
  <c r="I123" i="13"/>
  <c r="J123" i="13"/>
  <c r="I132" i="13"/>
  <c r="J132" i="13"/>
  <c r="I133" i="13"/>
  <c r="J133" i="13"/>
  <c r="H133" i="13"/>
  <c r="H132" i="13"/>
  <c r="H123" i="13" s="1"/>
  <c r="I106" i="13"/>
  <c r="J106" i="13"/>
  <c r="H106" i="13"/>
  <c r="H115" i="13"/>
  <c r="H116" i="13"/>
  <c r="H107" i="13"/>
  <c r="I116" i="13"/>
  <c r="I115" i="13" s="1"/>
  <c r="J116" i="13"/>
  <c r="J115" i="13" s="1"/>
  <c r="F66" i="15"/>
  <c r="G66" i="15"/>
  <c r="H66" i="15"/>
  <c r="C66" i="15"/>
  <c r="D66" i="15"/>
  <c r="E66" i="15"/>
  <c r="F63" i="15"/>
  <c r="G63" i="15"/>
  <c r="H63" i="15"/>
  <c r="C63" i="15"/>
  <c r="D63" i="15"/>
  <c r="E63" i="15"/>
  <c r="C26" i="3"/>
  <c r="D26" i="3"/>
  <c r="F26" i="3"/>
  <c r="G26" i="3"/>
  <c r="H26" i="3"/>
  <c r="E26" i="3"/>
  <c r="F12" i="3"/>
  <c r="G12" i="3"/>
  <c r="H12" i="3"/>
  <c r="C12" i="3"/>
  <c r="D12" i="3"/>
  <c r="E12" i="3"/>
  <c r="F33" i="11"/>
  <c r="E15" i="5"/>
  <c r="G8" i="16" l="1"/>
  <c r="G7" i="16"/>
  <c r="G10" i="16"/>
  <c r="G9" i="16"/>
  <c r="G11" i="16"/>
  <c r="H10" i="16"/>
  <c r="H9" i="16"/>
  <c r="H7" i="16"/>
  <c r="H5" i="16" s="1"/>
  <c r="H8" i="16"/>
  <c r="H11" i="16"/>
  <c r="G26" i="11"/>
  <c r="H33" i="15"/>
  <c r="H87" i="13"/>
  <c r="G5" i="16" l="1"/>
  <c r="G149" i="13"/>
  <c r="G87" i="13"/>
  <c r="G120" i="13"/>
  <c r="G103" i="13"/>
  <c r="H323" i="13"/>
  <c r="I323" i="13"/>
  <c r="J323" i="13"/>
  <c r="H452" i="13"/>
  <c r="H451" i="13" s="1"/>
  <c r="H449" i="13" s="1"/>
  <c r="I452" i="13"/>
  <c r="I451" i="13" s="1"/>
  <c r="I449" i="13" s="1"/>
  <c r="J452" i="13"/>
  <c r="J451" i="13" s="1"/>
  <c r="J449" i="13" s="1"/>
  <c r="H447" i="13"/>
  <c r="H446" i="13" s="1"/>
  <c r="H445" i="13" s="1"/>
  <c r="H443" i="13" s="1"/>
  <c r="I447" i="13"/>
  <c r="J447" i="13"/>
  <c r="J446" i="13" s="1"/>
  <c r="J445" i="13" s="1"/>
  <c r="J443" i="13" s="1"/>
  <c r="I446" i="13"/>
  <c r="I445" i="13"/>
  <c r="I443" i="13" s="1"/>
  <c r="H441" i="13"/>
  <c r="H440" i="13" s="1"/>
  <c r="H439" i="13" s="1"/>
  <c r="I441" i="13"/>
  <c r="I440" i="13" s="1"/>
  <c r="I439" i="13" s="1"/>
  <c r="J441" i="13"/>
  <c r="J440" i="13" s="1"/>
  <c r="J439" i="13" s="1"/>
  <c r="I437" i="13"/>
  <c r="I436" i="13" s="1"/>
  <c r="I435" i="13" s="1"/>
  <c r="J437" i="13"/>
  <c r="J436" i="13"/>
  <c r="J435" i="13" s="1"/>
  <c r="I431" i="13"/>
  <c r="J431" i="13"/>
  <c r="I429" i="13"/>
  <c r="J429" i="13"/>
  <c r="I424" i="13"/>
  <c r="I423" i="13" s="1"/>
  <c r="I422" i="13" s="1"/>
  <c r="I421" i="13" s="1"/>
  <c r="J424" i="13"/>
  <c r="J423" i="13" s="1"/>
  <c r="J422" i="13" s="1"/>
  <c r="J421" i="13" s="1"/>
  <c r="I419" i="13"/>
  <c r="J419" i="13"/>
  <c r="J416" i="13" s="1"/>
  <c r="J415" i="13" s="1"/>
  <c r="I417" i="13"/>
  <c r="J417" i="13"/>
  <c r="I412" i="13"/>
  <c r="J412" i="13"/>
  <c r="I409" i="13"/>
  <c r="J409" i="13"/>
  <c r="I402" i="13"/>
  <c r="J402" i="13"/>
  <c r="I398" i="13"/>
  <c r="J398" i="13"/>
  <c r="I396" i="13"/>
  <c r="J396" i="13"/>
  <c r="I392" i="13"/>
  <c r="J392" i="13"/>
  <c r="I390" i="13"/>
  <c r="J390" i="13"/>
  <c r="I388" i="13"/>
  <c r="J388" i="13"/>
  <c r="I382" i="13"/>
  <c r="J382" i="13"/>
  <c r="I378" i="13"/>
  <c r="J378" i="13"/>
  <c r="I376" i="13"/>
  <c r="J376" i="13"/>
  <c r="I372" i="13"/>
  <c r="J372" i="13"/>
  <c r="I370" i="13"/>
  <c r="J370" i="13"/>
  <c r="I368" i="13"/>
  <c r="J368" i="13"/>
  <c r="E356" i="13"/>
  <c r="F356" i="13"/>
  <c r="F355" i="13" s="1"/>
  <c r="F354" i="13" s="1"/>
  <c r="G356" i="13"/>
  <c r="G355" i="13" s="1"/>
  <c r="G354" i="13" s="1"/>
  <c r="E355" i="13"/>
  <c r="E354" i="13" s="1"/>
  <c r="I356" i="13"/>
  <c r="I355" i="13" s="1"/>
  <c r="I354" i="13" s="1"/>
  <c r="J356" i="13"/>
  <c r="J355" i="13" s="1"/>
  <c r="J354" i="13" s="1"/>
  <c r="H354" i="13"/>
  <c r="H355" i="13"/>
  <c r="H356" i="13"/>
  <c r="I351" i="13"/>
  <c r="J351" i="13"/>
  <c r="I348" i="13"/>
  <c r="J348" i="13"/>
  <c r="J347" i="13" s="1"/>
  <c r="J346" i="13" s="1"/>
  <c r="I342" i="13"/>
  <c r="I341" i="13" s="1"/>
  <c r="I340" i="13" s="1"/>
  <c r="J342" i="13"/>
  <c r="J341" i="13" s="1"/>
  <c r="J340" i="13" s="1"/>
  <c r="I337" i="13"/>
  <c r="J337" i="13"/>
  <c r="I335" i="13"/>
  <c r="J335" i="13"/>
  <c r="I331" i="13"/>
  <c r="J331" i="13"/>
  <c r="I329" i="13"/>
  <c r="J329" i="13"/>
  <c r="I327" i="13"/>
  <c r="J327" i="13"/>
  <c r="I321" i="13"/>
  <c r="I320" i="13" s="1"/>
  <c r="I319" i="13" s="1"/>
  <c r="J321" i="13"/>
  <c r="J320" i="13" s="1"/>
  <c r="J319" i="13" s="1"/>
  <c r="I317" i="13"/>
  <c r="J317" i="13"/>
  <c r="I307" i="13"/>
  <c r="J307" i="13"/>
  <c r="I292" i="13"/>
  <c r="I291" i="13" s="1"/>
  <c r="I290" i="13" s="1"/>
  <c r="J292" i="13"/>
  <c r="J291" i="13" s="1"/>
  <c r="J290" i="13" s="1"/>
  <c r="I300" i="13"/>
  <c r="J300" i="13"/>
  <c r="I297" i="13"/>
  <c r="J297" i="13"/>
  <c r="F297" i="13"/>
  <c r="G297" i="13"/>
  <c r="G296" i="13" s="1"/>
  <c r="G295" i="13" s="1"/>
  <c r="G300" i="13"/>
  <c r="G307" i="13"/>
  <c r="G317" i="13"/>
  <c r="G321" i="13"/>
  <c r="G320" i="13" s="1"/>
  <c r="G319" i="13" s="1"/>
  <c r="G323" i="13"/>
  <c r="H297" i="13"/>
  <c r="F300" i="13"/>
  <c r="F307" i="13"/>
  <c r="F317" i="13"/>
  <c r="F321" i="13"/>
  <c r="F320" i="13" s="1"/>
  <c r="F319" i="13" s="1"/>
  <c r="H292" i="13"/>
  <c r="H291" i="13"/>
  <c r="H290" i="13" s="1"/>
  <c r="I280" i="13"/>
  <c r="I279" i="13" s="1"/>
  <c r="I278" i="13" s="1"/>
  <c r="F280" i="13"/>
  <c r="F279" i="13" s="1"/>
  <c r="F278" i="13" s="1"/>
  <c r="G280" i="13"/>
  <c r="G279" i="13" s="1"/>
  <c r="H280" i="13"/>
  <c r="H279" i="13" s="1"/>
  <c r="H278" i="13" s="1"/>
  <c r="J280" i="13"/>
  <c r="J279" i="13" s="1"/>
  <c r="J278" i="13" s="1"/>
  <c r="E280" i="13"/>
  <c r="E279" i="13" s="1"/>
  <c r="E278" i="13" s="1"/>
  <c r="F292" i="13"/>
  <c r="F291" i="13" s="1"/>
  <c r="F290" i="13" s="1"/>
  <c r="H274" i="13"/>
  <c r="I274" i="13"/>
  <c r="J274" i="13"/>
  <c r="H268" i="13"/>
  <c r="I268" i="13"/>
  <c r="J268" i="13"/>
  <c r="G268" i="13"/>
  <c r="F268" i="13"/>
  <c r="G274" i="13"/>
  <c r="I258" i="13"/>
  <c r="J258" i="13"/>
  <c r="J251" i="13"/>
  <c r="H251" i="13"/>
  <c r="I251" i="13"/>
  <c r="I246" i="13"/>
  <c r="J246" i="13"/>
  <c r="H241" i="13"/>
  <c r="I241" i="13"/>
  <c r="J241" i="13"/>
  <c r="G241" i="13"/>
  <c r="H238" i="13"/>
  <c r="H237" i="13" s="1"/>
  <c r="H236" i="13" s="1"/>
  <c r="I238" i="13"/>
  <c r="I237" i="13" s="1"/>
  <c r="I236" i="13" s="1"/>
  <c r="J238" i="13"/>
  <c r="G238" i="13"/>
  <c r="G237" i="13" s="1"/>
  <c r="G236" i="13" s="1"/>
  <c r="H233" i="13"/>
  <c r="H232" i="13" s="1"/>
  <c r="I233" i="13"/>
  <c r="I232" i="13" s="1"/>
  <c r="J233" i="13"/>
  <c r="J232" i="13" s="1"/>
  <c r="I226" i="13"/>
  <c r="J226" i="13"/>
  <c r="H226" i="13"/>
  <c r="G233" i="13"/>
  <c r="G232" i="13" s="1"/>
  <c r="G246" i="13"/>
  <c r="G245" i="13" s="1"/>
  <c r="G251" i="13"/>
  <c r="G258" i="13"/>
  <c r="G226" i="13"/>
  <c r="H216" i="13"/>
  <c r="I216" i="13"/>
  <c r="J216" i="13"/>
  <c r="G216" i="13"/>
  <c r="H209" i="13"/>
  <c r="I209" i="13"/>
  <c r="J209" i="13"/>
  <c r="G209" i="13"/>
  <c r="H205" i="13"/>
  <c r="I205" i="13"/>
  <c r="J205" i="13"/>
  <c r="G205" i="13"/>
  <c r="I358" i="13"/>
  <c r="J358" i="13"/>
  <c r="H358" i="13"/>
  <c r="J159" i="13"/>
  <c r="E62" i="13"/>
  <c r="E64" i="13"/>
  <c r="E66" i="13"/>
  <c r="F62" i="13"/>
  <c r="G62" i="13"/>
  <c r="I198" i="13"/>
  <c r="I197" i="13" s="1"/>
  <c r="I196" i="13" s="1"/>
  <c r="I194" i="13" s="1"/>
  <c r="J198" i="13"/>
  <c r="J197" i="13" s="1"/>
  <c r="J196" i="13" s="1"/>
  <c r="J194" i="13" s="1"/>
  <c r="H198" i="13"/>
  <c r="H197" i="13" s="1"/>
  <c r="H196" i="13" s="1"/>
  <c r="H194" i="13" s="1"/>
  <c r="H183" i="13"/>
  <c r="I183" i="13"/>
  <c r="I182" i="13" s="1"/>
  <c r="I181" i="13" s="1"/>
  <c r="I180" i="13" s="1"/>
  <c r="J183" i="13"/>
  <c r="J182" i="13" s="1"/>
  <c r="J181" i="13" s="1"/>
  <c r="J180" i="13" s="1"/>
  <c r="G183" i="13"/>
  <c r="I192" i="13"/>
  <c r="I191" i="13" s="1"/>
  <c r="I190" i="13" s="1"/>
  <c r="I189" i="13" s="1"/>
  <c r="J192" i="13"/>
  <c r="J191" i="13" s="1"/>
  <c r="J190" i="13" s="1"/>
  <c r="J189" i="13" s="1"/>
  <c r="H192" i="13"/>
  <c r="H191" i="13" s="1"/>
  <c r="H190" i="13" s="1"/>
  <c r="H189" i="13" s="1"/>
  <c r="I178" i="13"/>
  <c r="I177" i="13" s="1"/>
  <c r="I176" i="13" s="1"/>
  <c r="I175" i="13" s="1"/>
  <c r="J178" i="13"/>
  <c r="J177" i="13" s="1"/>
  <c r="J176" i="13" s="1"/>
  <c r="J175" i="13" s="1"/>
  <c r="H178" i="13"/>
  <c r="H177" i="13" s="1"/>
  <c r="H176" i="13" s="1"/>
  <c r="H175" i="13" s="1"/>
  <c r="I171" i="13"/>
  <c r="I170" i="13" s="1"/>
  <c r="I169" i="13" s="1"/>
  <c r="I167" i="13" s="1"/>
  <c r="I166" i="13" s="1"/>
  <c r="J171" i="13"/>
  <c r="J170" i="13" s="1"/>
  <c r="J169" i="13" s="1"/>
  <c r="J167" i="13" s="1"/>
  <c r="J166" i="13" s="1"/>
  <c r="I163" i="13"/>
  <c r="I162" i="13" s="1"/>
  <c r="I161" i="13" s="1"/>
  <c r="I159" i="13" s="1"/>
  <c r="J163" i="13"/>
  <c r="J162" i="13" s="1"/>
  <c r="J161" i="13" s="1"/>
  <c r="H163" i="13"/>
  <c r="H162" i="13" s="1"/>
  <c r="H161" i="13" s="1"/>
  <c r="H159" i="13" s="1"/>
  <c r="I156" i="13"/>
  <c r="I155" i="13" s="1"/>
  <c r="I154" i="13" s="1"/>
  <c r="I152" i="13" s="1"/>
  <c r="J156" i="13"/>
  <c r="J155" i="13" s="1"/>
  <c r="J154" i="13" s="1"/>
  <c r="J152" i="13" s="1"/>
  <c r="I150" i="13"/>
  <c r="I149" i="13" s="1"/>
  <c r="I148" i="13" s="1"/>
  <c r="I146" i="13" s="1"/>
  <c r="J150" i="13"/>
  <c r="J149" i="13" s="1"/>
  <c r="J148" i="13" s="1"/>
  <c r="J146" i="13" s="1"/>
  <c r="H150" i="13"/>
  <c r="H149" i="13" s="1"/>
  <c r="H148" i="13" s="1"/>
  <c r="H146" i="13" s="1"/>
  <c r="H144" i="13"/>
  <c r="I144" i="13"/>
  <c r="I143" i="13" s="1"/>
  <c r="I142" i="13" s="1"/>
  <c r="I140" i="13" s="1"/>
  <c r="J144" i="13"/>
  <c r="J143" i="13" s="1"/>
  <c r="J142" i="13" s="1"/>
  <c r="J140" i="13" s="1"/>
  <c r="H129" i="13"/>
  <c r="I129" i="13"/>
  <c r="J129" i="13"/>
  <c r="H127" i="13"/>
  <c r="I127" i="13"/>
  <c r="J127" i="13"/>
  <c r="H125" i="13"/>
  <c r="I125" i="13"/>
  <c r="J125" i="13"/>
  <c r="I112" i="13"/>
  <c r="J112" i="13"/>
  <c r="I110" i="13"/>
  <c r="J110" i="13"/>
  <c r="I108" i="13"/>
  <c r="J108" i="13"/>
  <c r="G133" i="13"/>
  <c r="G132" i="13" s="1"/>
  <c r="F133" i="13"/>
  <c r="F132" i="13" s="1"/>
  <c r="E133" i="13"/>
  <c r="E132" i="13" s="1"/>
  <c r="G129" i="13"/>
  <c r="F129" i="13"/>
  <c r="E129" i="13"/>
  <c r="G127" i="13"/>
  <c r="F127" i="13"/>
  <c r="E127" i="13"/>
  <c r="G125" i="13"/>
  <c r="F125" i="13"/>
  <c r="E125" i="13"/>
  <c r="E140" i="13"/>
  <c r="F140" i="13"/>
  <c r="G144" i="13"/>
  <c r="G143" i="13" s="1"/>
  <c r="G142" i="13" s="1"/>
  <c r="G140" i="13" s="1"/>
  <c r="E150" i="13"/>
  <c r="E149" i="13" s="1"/>
  <c r="E148" i="13" s="1"/>
  <c r="E146" i="13" s="1"/>
  <c r="F150" i="13"/>
  <c r="F149" i="13" s="1"/>
  <c r="F148" i="13" s="1"/>
  <c r="F146" i="13" s="1"/>
  <c r="G150" i="13"/>
  <c r="G148" i="13" s="1"/>
  <c r="G146" i="13" s="1"/>
  <c r="G57" i="13" s="1"/>
  <c r="I98" i="13"/>
  <c r="I89" i="13" s="1"/>
  <c r="J98" i="13"/>
  <c r="J89" i="13" s="1"/>
  <c r="I95" i="13"/>
  <c r="J95" i="13"/>
  <c r="I93" i="13"/>
  <c r="J93" i="13"/>
  <c r="I91" i="13"/>
  <c r="J91" i="13"/>
  <c r="H14" i="13"/>
  <c r="I408" i="13" l="1"/>
  <c r="I407" i="13" s="1"/>
  <c r="J375" i="13"/>
  <c r="J367" i="13"/>
  <c r="J433" i="13"/>
  <c r="I433" i="13"/>
  <c r="J428" i="13"/>
  <c r="J427" i="13" s="1"/>
  <c r="J426" i="13" s="1"/>
  <c r="I428" i="13"/>
  <c r="I427" i="13" s="1"/>
  <c r="I426" i="13" s="1"/>
  <c r="I416" i="13"/>
  <c r="I415" i="13" s="1"/>
  <c r="J408" i="13"/>
  <c r="J407" i="13" s="1"/>
  <c r="J405" i="13" s="1"/>
  <c r="J387" i="13"/>
  <c r="J395" i="13"/>
  <c r="I395" i="13"/>
  <c r="I387" i="13"/>
  <c r="I375" i="13"/>
  <c r="I367" i="13"/>
  <c r="J344" i="13"/>
  <c r="I347" i="13"/>
  <c r="I346" i="13" s="1"/>
  <c r="I344" i="13" s="1"/>
  <c r="I334" i="13"/>
  <c r="J334" i="13"/>
  <c r="J326" i="13"/>
  <c r="I326" i="13"/>
  <c r="J296" i="13"/>
  <c r="J295" i="13" s="1"/>
  <c r="I296" i="13"/>
  <c r="I295" i="13" s="1"/>
  <c r="F296" i="13"/>
  <c r="F295" i="13" s="1"/>
  <c r="G204" i="13"/>
  <c r="E61" i="13"/>
  <c r="G244" i="13"/>
  <c r="J245" i="13"/>
  <c r="J244" i="13" s="1"/>
  <c r="I245" i="13"/>
  <c r="I244" i="13" s="1"/>
  <c r="J237" i="13"/>
  <c r="J236" i="13" s="1"/>
  <c r="G203" i="13"/>
  <c r="G202" i="13" s="1"/>
  <c r="J204" i="13"/>
  <c r="J203" i="13" s="1"/>
  <c r="I204" i="13"/>
  <c r="I203" i="13" s="1"/>
  <c r="H204" i="13"/>
  <c r="H203" i="13" s="1"/>
  <c r="H202" i="13" s="1"/>
  <c r="J173" i="13"/>
  <c r="I173" i="13"/>
  <c r="H143" i="13"/>
  <c r="H142" i="13" s="1"/>
  <c r="H140" i="13" s="1"/>
  <c r="G124" i="13"/>
  <c r="G123" i="13" s="1"/>
  <c r="F124" i="13"/>
  <c r="F123" i="13" s="1"/>
  <c r="I107" i="13"/>
  <c r="H124" i="13"/>
  <c r="J124" i="13"/>
  <c r="I124" i="13"/>
  <c r="J107" i="13"/>
  <c r="E124" i="13"/>
  <c r="E123" i="13" s="1"/>
  <c r="J90" i="13"/>
  <c r="I90" i="13"/>
  <c r="J201" i="13" l="1"/>
  <c r="I405" i="13"/>
  <c r="J366" i="13"/>
  <c r="I386" i="13"/>
  <c r="J386" i="13"/>
  <c r="I366" i="13"/>
  <c r="I325" i="13"/>
  <c r="J325" i="13"/>
  <c r="I201" i="13"/>
  <c r="I202" i="13"/>
  <c r="J202" i="13"/>
  <c r="I87" i="13"/>
  <c r="J87" i="13"/>
  <c r="I84" i="13"/>
  <c r="I83" i="13" s="1"/>
  <c r="J84" i="13"/>
  <c r="J83" i="13" s="1"/>
  <c r="I80" i="13"/>
  <c r="J80" i="13"/>
  <c r="I78" i="13"/>
  <c r="J78" i="13"/>
  <c r="I76" i="13"/>
  <c r="J76" i="13"/>
  <c r="I70" i="13"/>
  <c r="I69" i="13" s="1"/>
  <c r="J70" i="13"/>
  <c r="J69" i="13" s="1"/>
  <c r="I66" i="13"/>
  <c r="J66" i="13"/>
  <c r="I64" i="13"/>
  <c r="J64" i="13"/>
  <c r="I62" i="13"/>
  <c r="J62" i="13"/>
  <c r="I55" i="13"/>
  <c r="I54" i="13" s="1"/>
  <c r="I53" i="13" s="1"/>
  <c r="I50" i="13" s="1"/>
  <c r="J55" i="13"/>
  <c r="J54" i="13" s="1"/>
  <c r="J53" i="13" s="1"/>
  <c r="J50" i="13" s="1"/>
  <c r="I47" i="13"/>
  <c r="J47" i="13"/>
  <c r="I45" i="13"/>
  <c r="J45" i="13"/>
  <c r="H39" i="13"/>
  <c r="I39" i="13"/>
  <c r="I38" i="13" s="1"/>
  <c r="J39" i="13"/>
  <c r="J38" i="13" s="1"/>
  <c r="H32" i="13"/>
  <c r="I32" i="13"/>
  <c r="J32" i="13"/>
  <c r="I23" i="13"/>
  <c r="J23" i="13"/>
  <c r="I18" i="13"/>
  <c r="J18" i="13"/>
  <c r="I14" i="13"/>
  <c r="J14" i="13"/>
  <c r="H13" i="11"/>
  <c r="H12" i="11" s="1"/>
  <c r="I13" i="11"/>
  <c r="I12" i="11" s="1"/>
  <c r="I200" i="13" l="1"/>
  <c r="J364" i="13"/>
  <c r="J200" i="13" s="1"/>
  <c r="I364" i="13"/>
  <c r="J75" i="13"/>
  <c r="J74" i="13" s="1"/>
  <c r="I75" i="13"/>
  <c r="I74" i="13" s="1"/>
  <c r="J61" i="13"/>
  <c r="J60" i="13" s="1"/>
  <c r="I61" i="13"/>
  <c r="I60" i="13" s="1"/>
  <c r="I58" i="13" s="1"/>
  <c r="I57" i="13" s="1"/>
  <c r="I44" i="13"/>
  <c r="I43" i="13" s="1"/>
  <c r="I41" i="13" s="1"/>
  <c r="J44" i="13"/>
  <c r="J43" i="13" s="1"/>
  <c r="J41" i="13" s="1"/>
  <c r="I13" i="13"/>
  <c r="I12" i="13" s="1"/>
  <c r="J13" i="13"/>
  <c r="J12" i="13" s="1"/>
  <c r="H437" i="13"/>
  <c r="H436" i="13" s="1"/>
  <c r="H435" i="13" s="1"/>
  <c r="H431" i="13"/>
  <c r="H429" i="13"/>
  <c r="H424" i="13"/>
  <c r="H423" i="13" s="1"/>
  <c r="H422" i="13" s="1"/>
  <c r="H421" i="13" s="1"/>
  <c r="H419" i="13"/>
  <c r="H417" i="13"/>
  <c r="H412" i="13"/>
  <c r="H409" i="13"/>
  <c r="H402" i="13"/>
  <c r="H398" i="13"/>
  <c r="H396" i="13"/>
  <c r="H392" i="13"/>
  <c r="H390" i="13"/>
  <c r="H388" i="13"/>
  <c r="H382" i="13"/>
  <c r="H378" i="13"/>
  <c r="H376" i="13"/>
  <c r="H372" i="13"/>
  <c r="H370" i="13"/>
  <c r="H368" i="13"/>
  <c r="H351" i="13"/>
  <c r="H348" i="13"/>
  <c r="H342" i="13"/>
  <c r="H341" i="13" s="1"/>
  <c r="H340" i="13" s="1"/>
  <c r="H337" i="13"/>
  <c r="H335" i="13"/>
  <c r="H331" i="13"/>
  <c r="H329" i="13"/>
  <c r="H327" i="13"/>
  <c r="H321" i="13"/>
  <c r="H320" i="13" s="1"/>
  <c r="H319" i="13" s="1"/>
  <c r="H317" i="13"/>
  <c r="H307" i="13"/>
  <c r="H300" i="13"/>
  <c r="H258" i="13"/>
  <c r="H246" i="13"/>
  <c r="H182" i="13"/>
  <c r="H181" i="13" s="1"/>
  <c r="H180" i="13" s="1"/>
  <c r="H173" i="13" s="1"/>
  <c r="H171" i="13"/>
  <c r="H170" i="13" s="1"/>
  <c r="H169" i="13" s="1"/>
  <c r="H167" i="13" s="1"/>
  <c r="H166" i="13" s="1"/>
  <c r="H112" i="13"/>
  <c r="H110" i="13"/>
  <c r="H108" i="13"/>
  <c r="H95" i="13"/>
  <c r="H93" i="13"/>
  <c r="H91" i="13"/>
  <c r="H84" i="13"/>
  <c r="H83" i="13" s="1"/>
  <c r="H80" i="13"/>
  <c r="H78" i="13"/>
  <c r="H76" i="13"/>
  <c r="H70" i="13"/>
  <c r="H69" i="13" s="1"/>
  <c r="H66" i="13"/>
  <c r="H64" i="13"/>
  <c r="H62" i="13"/>
  <c r="H55" i="13"/>
  <c r="H54" i="13" s="1"/>
  <c r="H53" i="13" s="1"/>
  <c r="H50" i="13" s="1"/>
  <c r="H47" i="13"/>
  <c r="H45" i="13"/>
  <c r="H38" i="13"/>
  <c r="H23" i="13"/>
  <c r="H18" i="13"/>
  <c r="E447" i="13"/>
  <c r="E446" i="13" s="1"/>
  <c r="E445" i="13" s="1"/>
  <c r="E443" i="13" s="1"/>
  <c r="F447" i="13"/>
  <c r="F446" i="13" s="1"/>
  <c r="F445" i="13" s="1"/>
  <c r="F443" i="13" s="1"/>
  <c r="E441" i="13"/>
  <c r="E440" i="13" s="1"/>
  <c r="E439" i="13" s="1"/>
  <c r="F441" i="13"/>
  <c r="F440" i="13" s="1"/>
  <c r="F439" i="13" s="1"/>
  <c r="E437" i="13"/>
  <c r="E436" i="13" s="1"/>
  <c r="E435" i="13" s="1"/>
  <c r="F437" i="13"/>
  <c r="F436" i="13" s="1"/>
  <c r="F435" i="13" s="1"/>
  <c r="E431" i="13"/>
  <c r="F431" i="13"/>
  <c r="E429" i="13"/>
  <c r="F429" i="13"/>
  <c r="E424" i="13"/>
  <c r="E423" i="13" s="1"/>
  <c r="E422" i="13" s="1"/>
  <c r="E421" i="13" s="1"/>
  <c r="F424" i="13"/>
  <c r="F423" i="13" s="1"/>
  <c r="F422" i="13" s="1"/>
  <c r="F421" i="13" s="1"/>
  <c r="E417" i="13"/>
  <c r="F417" i="13"/>
  <c r="E419" i="13"/>
  <c r="F419" i="13"/>
  <c r="E412" i="13"/>
  <c r="F412" i="13"/>
  <c r="E409" i="13"/>
  <c r="F409" i="13"/>
  <c r="G409" i="13"/>
  <c r="E402" i="13"/>
  <c r="F402" i="13"/>
  <c r="E398" i="13"/>
  <c r="F398" i="13"/>
  <c r="E396" i="13"/>
  <c r="F396" i="13"/>
  <c r="E392" i="13"/>
  <c r="F392" i="13"/>
  <c r="E390" i="13"/>
  <c r="F390" i="13"/>
  <c r="E388" i="13"/>
  <c r="F388" i="13"/>
  <c r="E382" i="13"/>
  <c r="F382" i="13"/>
  <c r="E378" i="13"/>
  <c r="F378" i="13"/>
  <c r="E376" i="13"/>
  <c r="F376" i="13"/>
  <c r="E372" i="13"/>
  <c r="F372" i="13"/>
  <c r="E370" i="13"/>
  <c r="F370" i="13"/>
  <c r="E368" i="13"/>
  <c r="F368" i="13"/>
  <c r="E358" i="13"/>
  <c r="E351" i="13"/>
  <c r="F351" i="13"/>
  <c r="E348" i="13"/>
  <c r="F348" i="13"/>
  <c r="E342" i="13"/>
  <c r="E341" i="13" s="1"/>
  <c r="E340" i="13" s="1"/>
  <c r="F342" i="13"/>
  <c r="F341" i="13" s="1"/>
  <c r="F340" i="13" s="1"/>
  <c r="E337" i="13"/>
  <c r="F337" i="13"/>
  <c r="E335" i="13"/>
  <c r="F335" i="13"/>
  <c r="E331" i="13"/>
  <c r="F331" i="13"/>
  <c r="E329" i="13"/>
  <c r="F329" i="13"/>
  <c r="E327" i="13"/>
  <c r="F327" i="13"/>
  <c r="E321" i="13"/>
  <c r="E320" i="13" s="1"/>
  <c r="E319" i="13" s="1"/>
  <c r="E317" i="13"/>
  <c r="E307" i="13"/>
  <c r="E300" i="13"/>
  <c r="E297" i="13"/>
  <c r="E292" i="13"/>
  <c r="E291" i="13" s="1"/>
  <c r="E290" i="13" s="1"/>
  <c r="E452" i="13"/>
  <c r="E451" i="13" s="1"/>
  <c r="E449" i="13" s="1"/>
  <c r="E268" i="13"/>
  <c r="E258" i="13"/>
  <c r="F258" i="13"/>
  <c r="E251" i="13"/>
  <c r="F251" i="13"/>
  <c r="E246" i="13"/>
  <c r="F246" i="13"/>
  <c r="E241" i="13"/>
  <c r="F241" i="13"/>
  <c r="E238" i="13"/>
  <c r="F238" i="13"/>
  <c r="E233" i="13"/>
  <c r="E232" i="13" s="1"/>
  <c r="F233" i="13"/>
  <c r="F232" i="13" s="1"/>
  <c r="E226" i="13"/>
  <c r="F226" i="13"/>
  <c r="E216" i="13"/>
  <c r="F216" i="13"/>
  <c r="E209" i="13"/>
  <c r="F209" i="13"/>
  <c r="E205" i="13"/>
  <c r="F205" i="13"/>
  <c r="E198" i="13"/>
  <c r="E197" i="13" s="1"/>
  <c r="E196" i="13" s="1"/>
  <c r="E194" i="13" s="1"/>
  <c r="F198" i="13"/>
  <c r="F197" i="13" s="1"/>
  <c r="F196" i="13" s="1"/>
  <c r="F194" i="13" s="1"/>
  <c r="E192" i="13"/>
  <c r="E191" i="13" s="1"/>
  <c r="E190" i="13" s="1"/>
  <c r="E189" i="13" s="1"/>
  <c r="F192" i="13"/>
  <c r="F191" i="13" s="1"/>
  <c r="F190" i="13" s="1"/>
  <c r="F189" i="13" s="1"/>
  <c r="E178" i="13"/>
  <c r="E177" i="13" s="1"/>
  <c r="E176" i="13" s="1"/>
  <c r="E175" i="13" s="1"/>
  <c r="F178" i="13"/>
  <c r="F177" i="13" s="1"/>
  <c r="F176" i="13" s="1"/>
  <c r="F175" i="13" s="1"/>
  <c r="E183" i="13"/>
  <c r="E182" i="13" s="1"/>
  <c r="E181" i="13" s="1"/>
  <c r="E180" i="13" s="1"/>
  <c r="F183" i="13"/>
  <c r="F182" i="13" s="1"/>
  <c r="F181" i="13" s="1"/>
  <c r="F180" i="13" s="1"/>
  <c r="H156" i="13"/>
  <c r="H155" i="13" s="1"/>
  <c r="H154" i="13" s="1"/>
  <c r="H152" i="13" s="1"/>
  <c r="G156" i="13"/>
  <c r="G155" i="13" s="1"/>
  <c r="G154" i="13" s="1"/>
  <c r="G152" i="13" s="1"/>
  <c r="F156" i="13"/>
  <c r="F155" i="13" s="1"/>
  <c r="F154" i="13" s="1"/>
  <c r="F152" i="13" s="1"/>
  <c r="E156" i="13"/>
  <c r="E155" i="13" s="1"/>
  <c r="E154" i="13" s="1"/>
  <c r="E152" i="13" s="1"/>
  <c r="H428" i="13" l="1"/>
  <c r="H427" i="13" s="1"/>
  <c r="H426" i="13" s="1"/>
  <c r="H296" i="13"/>
  <c r="H295" i="13" s="1"/>
  <c r="J58" i="13"/>
  <c r="J57" i="13" s="1"/>
  <c r="H245" i="13"/>
  <c r="H244" i="13" s="1"/>
  <c r="F173" i="13"/>
  <c r="E173" i="13"/>
  <c r="J10" i="13"/>
  <c r="J9" i="13" s="1"/>
  <c r="J8" i="13" s="1"/>
  <c r="E428" i="13"/>
  <c r="E427" i="13" s="1"/>
  <c r="E426" i="13" s="1"/>
  <c r="H347" i="13"/>
  <c r="H346" i="13" s="1"/>
  <c r="H344" i="13" s="1"/>
  <c r="F237" i="13"/>
  <c r="F236" i="13" s="1"/>
  <c r="I10" i="13"/>
  <c r="I9" i="13" s="1"/>
  <c r="I8" i="13" s="1"/>
  <c r="F334" i="13"/>
  <c r="F428" i="13"/>
  <c r="F427" i="13" s="1"/>
  <c r="F426" i="13" s="1"/>
  <c r="H367" i="13"/>
  <c r="H408" i="13"/>
  <c r="H407" i="13" s="1"/>
  <c r="E408" i="13"/>
  <c r="E407" i="13" s="1"/>
  <c r="H334" i="13"/>
  <c r="H387" i="13"/>
  <c r="F416" i="13"/>
  <c r="F415" i="13" s="1"/>
  <c r="F367" i="13"/>
  <c r="E416" i="13"/>
  <c r="E415" i="13" s="1"/>
  <c r="H416" i="13"/>
  <c r="H415" i="13" s="1"/>
  <c r="H326" i="13"/>
  <c r="H375" i="13"/>
  <c r="H395" i="13"/>
  <c r="E367" i="13"/>
  <c r="H75" i="13"/>
  <c r="H74" i="13" s="1"/>
  <c r="H44" i="13"/>
  <c r="H43" i="13" s="1"/>
  <c r="H41" i="13" s="1"/>
  <c r="H433" i="13"/>
  <c r="H90" i="13"/>
  <c r="H61" i="13"/>
  <c r="H60" i="13" s="1"/>
  <c r="H13" i="13"/>
  <c r="H12" i="13" s="1"/>
  <c r="E433" i="13"/>
  <c r="F375" i="13"/>
  <c r="F395" i="13"/>
  <c r="F326" i="13"/>
  <c r="F347" i="13"/>
  <c r="F346" i="13" s="1"/>
  <c r="F344" i="13" s="1"/>
  <c r="E375" i="13"/>
  <c r="E237" i="13"/>
  <c r="E236" i="13" s="1"/>
  <c r="E395" i="13"/>
  <c r="F204" i="13"/>
  <c r="F203" i="13" s="1"/>
  <c r="E334" i="13"/>
  <c r="F387" i="13"/>
  <c r="E387" i="13"/>
  <c r="E347" i="13"/>
  <c r="E346" i="13" s="1"/>
  <c r="E344" i="13" s="1"/>
  <c r="E326" i="13"/>
  <c r="E296" i="13"/>
  <c r="E295" i="13" s="1"/>
  <c r="E245" i="13"/>
  <c r="E244" i="13" s="1"/>
  <c r="E204" i="13"/>
  <c r="E203" i="13" s="1"/>
  <c r="H58" i="13" l="1"/>
  <c r="H201" i="13"/>
  <c r="J7" i="13"/>
  <c r="H57" i="13"/>
  <c r="I7" i="13"/>
  <c r="F325" i="13"/>
  <c r="F323" i="13" s="1"/>
  <c r="H325" i="13"/>
  <c r="H366" i="13"/>
  <c r="H405" i="13"/>
  <c r="F386" i="13"/>
  <c r="F366" i="13"/>
  <c r="E405" i="13"/>
  <c r="E325" i="13"/>
  <c r="E323" i="13" s="1"/>
  <c r="E366" i="13"/>
  <c r="H386" i="13"/>
  <c r="H10" i="13"/>
  <c r="H9" i="13" s="1"/>
  <c r="F202" i="13"/>
  <c r="E386" i="13"/>
  <c r="E202" i="13"/>
  <c r="E201" i="13"/>
  <c r="H200" i="13" l="1"/>
  <c r="H364" i="13"/>
  <c r="H8" i="13"/>
  <c r="E364" i="13"/>
  <c r="E200" i="13" s="1"/>
  <c r="F364" i="13"/>
  <c r="H7" i="13" l="1"/>
  <c r="E116" i="13"/>
  <c r="E115" i="13" s="1"/>
  <c r="E112" i="13"/>
  <c r="E110" i="13"/>
  <c r="E108" i="13"/>
  <c r="E99" i="13"/>
  <c r="E98" i="13" s="1"/>
  <c r="E95" i="13"/>
  <c r="E93" i="13"/>
  <c r="E91" i="13"/>
  <c r="E84" i="13"/>
  <c r="E83" i="13" s="1"/>
  <c r="F84" i="13"/>
  <c r="F83" i="13" s="1"/>
  <c r="E80" i="13"/>
  <c r="F80" i="13"/>
  <c r="E78" i="13"/>
  <c r="F78" i="13"/>
  <c r="E76" i="13"/>
  <c r="F76" i="13"/>
  <c r="E70" i="13"/>
  <c r="E69" i="13" s="1"/>
  <c r="E60" i="13" s="1"/>
  <c r="F70" i="13"/>
  <c r="F69" i="13" s="1"/>
  <c r="F66" i="13"/>
  <c r="F64" i="13"/>
  <c r="F61" i="13" s="1"/>
  <c r="E55" i="13"/>
  <c r="E54" i="13" s="1"/>
  <c r="E53" i="13" s="1"/>
  <c r="E50" i="13" s="1"/>
  <c r="F55" i="13"/>
  <c r="F54" i="13" s="1"/>
  <c r="F53" i="13" s="1"/>
  <c r="F50" i="13" s="1"/>
  <c r="E47" i="13"/>
  <c r="F47" i="13"/>
  <c r="E45" i="13"/>
  <c r="F45" i="13"/>
  <c r="E39" i="13"/>
  <c r="E38" i="13" s="1"/>
  <c r="F39" i="13"/>
  <c r="F38" i="13" s="1"/>
  <c r="E32" i="13"/>
  <c r="F32" i="13"/>
  <c r="E23" i="13"/>
  <c r="F23" i="13"/>
  <c r="E18" i="13"/>
  <c r="F18" i="13"/>
  <c r="E14" i="13"/>
  <c r="F14" i="13"/>
  <c r="F60" i="13" l="1"/>
  <c r="E90" i="13"/>
  <c r="E89" i="13" s="1"/>
  <c r="F75" i="13"/>
  <c r="F74" i="13" s="1"/>
  <c r="E107" i="13"/>
  <c r="E106" i="13" s="1"/>
  <c r="E75" i="13"/>
  <c r="E74" i="13" s="1"/>
  <c r="E58" i="13" s="1"/>
  <c r="E44" i="13"/>
  <c r="E43" i="13" s="1"/>
  <c r="E41" i="13" s="1"/>
  <c r="F44" i="13"/>
  <c r="F43" i="13" s="1"/>
  <c r="F41" i="13" s="1"/>
  <c r="F13" i="13"/>
  <c r="F12" i="13" s="1"/>
  <c r="E13" i="13"/>
  <c r="E12" i="13" s="1"/>
  <c r="F58" i="13" l="1"/>
  <c r="E10" i="13"/>
  <c r="E9" i="13" s="1"/>
  <c r="E87" i="13"/>
  <c r="E57" i="13" s="1"/>
  <c r="E8" i="13" l="1"/>
  <c r="E7" i="13" s="1"/>
  <c r="G452" i="13"/>
  <c r="G451" i="13" s="1"/>
  <c r="G449" i="13" s="1"/>
  <c r="F452" i="13"/>
  <c r="F451" i="13" s="1"/>
  <c r="F449" i="13" s="1"/>
  <c r="G447" i="13"/>
  <c r="G446" i="13" s="1"/>
  <c r="G441" i="13"/>
  <c r="G440" i="13" s="1"/>
  <c r="F433" i="13"/>
  <c r="G437" i="13"/>
  <c r="G436" i="13" s="1"/>
  <c r="G431" i="13"/>
  <c r="G429" i="13"/>
  <c r="G424" i="13"/>
  <c r="G423" i="13" s="1"/>
  <c r="G422" i="13" s="1"/>
  <c r="G421" i="13" s="1"/>
  <c r="G419" i="13"/>
  <c r="G417" i="13"/>
  <c r="G412" i="13"/>
  <c r="F408" i="13"/>
  <c r="F407" i="13" s="1"/>
  <c r="G402" i="13"/>
  <c r="G398" i="13"/>
  <c r="G396" i="13"/>
  <c r="G392" i="13"/>
  <c r="G390" i="13"/>
  <c r="G388" i="13"/>
  <c r="G382" i="13"/>
  <c r="G378" i="13"/>
  <c r="G376" i="13"/>
  <c r="G372" i="13"/>
  <c r="G370" i="13"/>
  <c r="G368" i="13"/>
  <c r="G358" i="13"/>
  <c r="F358" i="13"/>
  <c r="G351" i="13"/>
  <c r="G348" i="13"/>
  <c r="G342" i="13"/>
  <c r="G337" i="13"/>
  <c r="G335" i="13"/>
  <c r="G331" i="13"/>
  <c r="G329" i="13"/>
  <c r="G327" i="13"/>
  <c r="G292" i="13"/>
  <c r="G291" i="13" s="1"/>
  <c r="F245" i="13"/>
  <c r="F244" i="13" s="1"/>
  <c r="G198" i="13"/>
  <c r="G197" i="13" s="1"/>
  <c r="G192" i="13"/>
  <c r="G182" i="13"/>
  <c r="G178" i="13"/>
  <c r="G177" i="13" s="1"/>
  <c r="G176" i="13" s="1"/>
  <c r="G175" i="13" s="1"/>
  <c r="G171" i="13"/>
  <c r="G170" i="13" s="1"/>
  <c r="F166" i="13"/>
  <c r="G116" i="13"/>
  <c r="F116" i="13"/>
  <c r="F115" i="13" s="1"/>
  <c r="G112" i="13"/>
  <c r="F112" i="13"/>
  <c r="G110" i="13"/>
  <c r="F110" i="13"/>
  <c r="G108" i="13"/>
  <c r="F108" i="13"/>
  <c r="G99" i="13"/>
  <c r="G98" i="13" s="1"/>
  <c r="F99" i="13"/>
  <c r="F98" i="13" s="1"/>
  <c r="G95" i="13"/>
  <c r="F95" i="13"/>
  <c r="G93" i="13"/>
  <c r="F93" i="13"/>
  <c r="G91" i="13"/>
  <c r="F91" i="13"/>
  <c r="G84" i="13"/>
  <c r="G83" i="13" s="1"/>
  <c r="G80" i="13"/>
  <c r="G78" i="13"/>
  <c r="G76" i="13"/>
  <c r="G70" i="13"/>
  <c r="G69" i="13" s="1"/>
  <c r="G66" i="13"/>
  <c r="G64" i="13"/>
  <c r="G55" i="13"/>
  <c r="G54" i="13" s="1"/>
  <c r="G47" i="13"/>
  <c r="G45" i="13"/>
  <c r="G39" i="13"/>
  <c r="G32" i="13"/>
  <c r="G23" i="13"/>
  <c r="G18" i="13"/>
  <c r="G14" i="13"/>
  <c r="F10" i="13"/>
  <c r="F9" i="13" s="1"/>
  <c r="D13" i="5"/>
  <c r="D15" i="5"/>
  <c r="D12" i="5" l="1"/>
  <c r="D11" i="5" s="1"/>
  <c r="F201" i="13"/>
  <c r="G75" i="13"/>
  <c r="G74" i="13" s="1"/>
  <c r="G416" i="13"/>
  <c r="G415" i="13" s="1"/>
  <c r="G61" i="13"/>
  <c r="G60" i="13" s="1"/>
  <c r="G428" i="13"/>
  <c r="G427" i="13" s="1"/>
  <c r="G395" i="13"/>
  <c r="G375" i="13"/>
  <c r="G38" i="13"/>
  <c r="G334" i="13"/>
  <c r="F405" i="13"/>
  <c r="G367" i="13"/>
  <c r="G347" i="13"/>
  <c r="G346" i="13" s="1"/>
  <c r="F107" i="13"/>
  <c r="F106" i="13" s="1"/>
  <c r="G181" i="13"/>
  <c r="G341" i="13"/>
  <c r="G44" i="13"/>
  <c r="G43" i="13" s="1"/>
  <c r="F90" i="13"/>
  <c r="F89" i="13" s="1"/>
  <c r="G326" i="13"/>
  <c r="G408" i="13"/>
  <c r="G407" i="13" s="1"/>
  <c r="G90" i="13"/>
  <c r="G89" i="13" s="1"/>
  <c r="G115" i="13"/>
  <c r="G445" i="13"/>
  <c r="G169" i="13"/>
  <c r="G435" i="13"/>
  <c r="G290" i="13"/>
  <c r="G439" i="13"/>
  <c r="G107" i="13"/>
  <c r="G13" i="13"/>
  <c r="G387" i="13"/>
  <c r="G196" i="13"/>
  <c r="G191" i="13"/>
  <c r="G53" i="13"/>
  <c r="F27" i="11"/>
  <c r="F13" i="11"/>
  <c r="F12" i="11" s="1"/>
  <c r="H12" i="1"/>
  <c r="H9" i="1"/>
  <c r="I9" i="1"/>
  <c r="I12" i="1"/>
  <c r="I22" i="1"/>
  <c r="I15" i="1" l="1"/>
  <c r="I23" i="1" s="1"/>
  <c r="I29" i="1" s="1"/>
  <c r="H15" i="1"/>
  <c r="F26" i="11"/>
  <c r="G58" i="13"/>
  <c r="F200" i="13"/>
  <c r="G366" i="13"/>
  <c r="G180" i="13"/>
  <c r="G443" i="13"/>
  <c r="G325" i="13"/>
  <c r="G340" i="13"/>
  <c r="G12" i="13"/>
  <c r="G50" i="13"/>
  <c r="G41" i="13"/>
  <c r="G106" i="13"/>
  <c r="F87" i="13"/>
  <c r="F57" i="13" s="1"/>
  <c r="F8" i="13" s="1"/>
  <c r="G190" i="13"/>
  <c r="G405" i="13"/>
  <c r="G344" i="13"/>
  <c r="G433" i="13"/>
  <c r="G194" i="13"/>
  <c r="G386" i="13"/>
  <c r="G426" i="13"/>
  <c r="G167" i="13"/>
  <c r="F15" i="5"/>
  <c r="G15" i="5"/>
  <c r="E13" i="5"/>
  <c r="F13" i="5"/>
  <c r="G13" i="5"/>
  <c r="E12" i="5" l="1"/>
  <c r="E11" i="5" s="1"/>
  <c r="G364" i="13"/>
  <c r="G166" i="13"/>
  <c r="G189" i="13"/>
  <c r="G173" i="13" s="1"/>
  <c r="G10" i="13"/>
  <c r="G9" i="13" s="1"/>
  <c r="E33" i="11"/>
  <c r="H33" i="11"/>
  <c r="I33" i="11"/>
  <c r="G8" i="13" l="1"/>
  <c r="D33" i="11" l="1"/>
  <c r="J9" i="1" l="1"/>
  <c r="K9" i="1"/>
  <c r="C15" i="5"/>
  <c r="C13" i="5"/>
  <c r="B13" i="5"/>
  <c r="B15" i="5"/>
  <c r="C12" i="5" l="1"/>
  <c r="C11" i="5" s="1"/>
  <c r="B12" i="5"/>
  <c r="B11" i="5" s="1"/>
  <c r="G12" i="5"/>
  <c r="G11" i="5" s="1"/>
  <c r="F12" i="5"/>
  <c r="F11" i="5" s="1"/>
  <c r="D27" i="11"/>
  <c r="F9" i="1"/>
  <c r="D13" i="11"/>
  <c r="D26" i="11" l="1"/>
  <c r="D12" i="11"/>
  <c r="H27" i="11" l="1"/>
  <c r="I27" i="11"/>
  <c r="E27" i="11"/>
  <c r="H26" i="11" l="1"/>
  <c r="E26" i="11"/>
  <c r="I26" i="11"/>
  <c r="K22" i="1" l="1"/>
  <c r="J22" i="1"/>
  <c r="G22" i="1"/>
  <c r="F22" i="1"/>
  <c r="K12" i="1"/>
  <c r="F12" i="1"/>
  <c r="G9" i="1"/>
  <c r="F15" i="1" l="1"/>
  <c r="K15" i="1"/>
  <c r="K23" i="1" s="1"/>
  <c r="K29" i="1" s="1"/>
  <c r="K30" i="1" s="1"/>
  <c r="F23" i="1" l="1"/>
  <c r="F29" i="1" s="1"/>
  <c r="F30" i="1"/>
  <c r="G12" i="1" l="1"/>
  <c r="G15" i="1" s="1"/>
  <c r="G23" i="1" l="1"/>
  <c r="G29" i="1" s="1"/>
  <c r="G30" i="1"/>
  <c r="G278" i="13"/>
  <c r="G201" i="13" s="1"/>
  <c r="G200" i="13" s="1"/>
  <c r="G7" i="13" s="1"/>
  <c r="J12" i="1"/>
  <c r="J15" i="1" s="1"/>
  <c r="J23" i="1" l="1"/>
  <c r="J29" i="1" s="1"/>
  <c r="J30" i="1" s="1"/>
</calcChain>
</file>

<file path=xl/sharedStrings.xml><?xml version="1.0" encoding="utf-8"?>
<sst xmlns="http://schemas.openxmlformats.org/spreadsheetml/2006/main" count="984" uniqueCount="293">
  <si>
    <t>PRIHODI UKUPNO</t>
  </si>
  <si>
    <t>RASHODI UKUPNO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</si>
  <si>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</si>
  <si>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</si>
  <si>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</si>
  <si>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</si>
  <si>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</si>
  <si>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</si>
  <si>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</si>
  <si>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</si>
  <si>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</si>
  <si>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</si>
  <si>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</si>
  <si>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</si>
  <si>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</si>
  <si>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</si>
  <si>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</si>
  <si>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</si>
  <si>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</si>
  <si>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</si>
  <si>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</si>
  <si>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</si>
  <si>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</si>
  <si>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</si>
  <si>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</si>
  <si>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</si>
  <si>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</si>
  <si>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</si>
  <si>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</si>
  <si>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</si>
  <si>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</si>
  <si>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</si>
  <si>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</si>
  <si>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09 Obrazovanje</t>
  </si>
  <si>
    <t>091 Predškolsko i osnovno obrazovanje</t>
  </si>
  <si>
    <t>0912 Osnovno obrazovanje</t>
  </si>
  <si>
    <t>096 Dodatne usluge u obrazovanju</t>
  </si>
  <si>
    <t>PROGRAM 1001</t>
  </si>
  <si>
    <t>Aktivnost A100001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</si>
  <si>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</si>
  <si>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</si>
  <si>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</si>
  <si>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</si>
  <si>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</si>
  <si>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i ostali materijal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</si>
  <si>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</si>
  <si>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</si>
  <si>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</si>
  <si>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</si>
  <si>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</si>
  <si>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</si>
  <si>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</si>
  <si>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</si>
  <si>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</si>
  <si>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</si>
  <si>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</si>
  <si>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</si>
  <si>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</si>
  <si>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</si>
  <si>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</si>
  <si>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</si>
  <si>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naknade-provjera diploma</t>
  </si>
  <si>
    <t>Financijski  rashodi</t>
  </si>
  <si>
    <t>Ostali financijski rashodi</t>
  </si>
  <si>
    <t>Bankarske usluge i usluge platnog prometa</t>
  </si>
  <si>
    <t>Aktivnost A100002</t>
  </si>
  <si>
    <t>TEKUĆE I INVESTICIJSKO ODRŽAVANJE- 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</si>
  <si>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</si>
  <si>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</si>
  <si>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</si>
  <si>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</si>
  <si>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Program 1001</t>
  </si>
  <si>
    <t>POJAČANI STANDARD U ŠKOLSTVU</t>
  </si>
  <si>
    <t>Tekući projekt T100002</t>
  </si>
  <si>
    <t>Materijal i sirovine</t>
  </si>
  <si>
    <t>Plaće za redovan rad</t>
  </si>
  <si>
    <t>Ostali rashodi za zaposlene</t>
  </si>
  <si>
    <t>Doprinosi na plaće</t>
  </si>
  <si>
    <t>Tekući projekt T100041</t>
  </si>
  <si>
    <t>POTICAJ KORIŠTENJA SREDSTAVA IZ FONDOVA EU</t>
  </si>
  <si>
    <t>NOVA ŠKOLSKA SHEMA VOĆA I POVRĆA TE MLIJEKA I MLIJEČNIH PROIZVODA</t>
  </si>
  <si>
    <t>Ostale naknade građanima i kućanstvima iz proračuna</t>
  </si>
  <si>
    <t>Tekući projekt T100011</t>
  </si>
  <si>
    <t xml:space="preserve">KAPITALNO ULAGANJE </t>
  </si>
  <si>
    <t>OPREMA ŠKOLA</t>
  </si>
  <si>
    <t xml:space="preserve">DODATNA ULAGANJA </t>
  </si>
  <si>
    <t>Rashodi za dodatna ulaganja na nefinancijskoj imovini</t>
  </si>
  <si>
    <t>Dodatna ulaganja na građevinskim objektima</t>
  </si>
  <si>
    <t>Program 1003</t>
  </si>
  <si>
    <t>TEKUĆE I INVESTICIJSKO ODRŽAVANJE U ŠKOLSTVO</t>
  </si>
  <si>
    <t>Službena, radna i zaštitna odjeća i obuća</t>
  </si>
  <si>
    <t>Članarine</t>
  </si>
  <si>
    <t>Pristojbe i naknade-nezap.invalida</t>
  </si>
  <si>
    <t>Troškovi sudskih postupaka</t>
  </si>
  <si>
    <t>Financijski rashodi</t>
  </si>
  <si>
    <t>Bankarske usluge i usluge platnog prom.</t>
  </si>
  <si>
    <t>Zatezne kamate</t>
  </si>
  <si>
    <t>ADMINISTRATIVNO, TEHNIČKO I STRUČNO OSOBLJE</t>
  </si>
  <si>
    <t>Plaće (bruto)</t>
  </si>
  <si>
    <t>Doprinos za obvezno zdravstveno osiguranje</t>
  </si>
  <si>
    <t>Doprinos za obvezno zdravstveno osiguranje u slučaju nezaposlenosti - tužbe</t>
  </si>
  <si>
    <t>Pristojbe i naknade</t>
  </si>
  <si>
    <t>ŠKOLSKA KUHINJA</t>
  </si>
  <si>
    <t>Materijal za tekuće i investicijsko održavanje</t>
  </si>
  <si>
    <t>Uredska oprema i namještaj</t>
  </si>
  <si>
    <t>Tekući projekt T10006</t>
  </si>
  <si>
    <t>PRODUŽENI BORAVAK</t>
  </si>
  <si>
    <t>Uredski materijal i ost. Materijal</t>
  </si>
  <si>
    <t>Tekući projekt T100012</t>
  </si>
  <si>
    <t>Rashodi za nefinancijsku imovinu</t>
  </si>
  <si>
    <t>Rashodi za nabavu proizvodne dugotrajne imovine</t>
  </si>
  <si>
    <t>Postrojenje i oprema</t>
  </si>
  <si>
    <t>Knjige, umjetnička djela i ostale izložbene vrijednosti</t>
  </si>
  <si>
    <t>Knjige</t>
  </si>
  <si>
    <t>Tekući projekt T100013</t>
  </si>
  <si>
    <t>DODATNA ULAGANJA</t>
  </si>
  <si>
    <t>TEKUĆE I INVESTICIJSKO ODRŽAVANJE</t>
  </si>
  <si>
    <t>Materijal za tekuće i inv.održavanje</t>
  </si>
  <si>
    <t>Usluge tekućeg i investicijs.održavanja</t>
  </si>
  <si>
    <t>Tekući projekt T100020</t>
  </si>
  <si>
    <t>NABAVA UDŽBENIKA</t>
  </si>
  <si>
    <t>Naknada građanima i kućanstvima na temelju osiguranja i druge naknade</t>
  </si>
  <si>
    <t>Ostale naknade građanima i kućanstvima u naravi</t>
  </si>
  <si>
    <t>Knjige-UDŽBENICI NISU RADNI</t>
  </si>
  <si>
    <t>Naknada za prijevoz, rad nat. i odvojeni život</t>
  </si>
  <si>
    <t>Rashodi za nabavu proizved. dugotrajne imovine</t>
  </si>
  <si>
    <t>Doprinos za obvezno zdravst. osiguranje u slučaju nezap.i - tužbe</t>
  </si>
  <si>
    <t>službena putovanja</t>
  </si>
  <si>
    <t>intelektulane usluge</t>
  </si>
  <si>
    <t>Naknada za prijevoz, rad na terenu i odv. život</t>
  </si>
  <si>
    <t>opći prihodi i primici</t>
  </si>
  <si>
    <t>Ministarstvo poljoprivrede</t>
  </si>
  <si>
    <t>OPĆI PRIHODI I PRIMICI</t>
  </si>
  <si>
    <t>Izvor financiranja 5.Đ</t>
  </si>
  <si>
    <t>vlastiti prihodi</t>
  </si>
  <si>
    <t>Izvor financiranja 3.3.</t>
  </si>
  <si>
    <t>Knjige umjetnička djela i ostale izlož. Vrijednosti</t>
  </si>
  <si>
    <t>pomoći oš</t>
  </si>
  <si>
    <t>Izvor financiranja 5.K.</t>
  </si>
  <si>
    <t>donacije oš</t>
  </si>
  <si>
    <t>Izvor financiranja 4.L.</t>
  </si>
  <si>
    <t>Prihod za posebne namjene</t>
  </si>
  <si>
    <t>izvor financiranja: 5.K.</t>
  </si>
  <si>
    <t>izvori financiranja 5.K.</t>
  </si>
  <si>
    <t>izvor financiranja:6.3.</t>
  </si>
  <si>
    <t>Uredski materijal i ost. Materijalni rashodi</t>
  </si>
  <si>
    <t>izvor financiranja: 4.L.</t>
  </si>
  <si>
    <t>izvor financiranja : 5.K.</t>
  </si>
  <si>
    <t>Tekući projekt T100055</t>
  </si>
  <si>
    <t>Prsten potpore VI</t>
  </si>
  <si>
    <t>5.K</t>
  </si>
  <si>
    <t xml:space="preserve"> pomoći oš</t>
  </si>
  <si>
    <t>Prihod od imovine</t>
  </si>
  <si>
    <t>Prihod od upravnih i 
administrativnih pristojbi</t>
  </si>
  <si>
    <t>4.L</t>
  </si>
  <si>
    <t>3.3.</t>
  </si>
  <si>
    <t>Prihod od prodaje proizvoda 
i pruženih usluga i donacije</t>
  </si>
  <si>
    <t>6.3.</t>
  </si>
  <si>
    <t>donacije</t>
  </si>
  <si>
    <t>eur</t>
  </si>
  <si>
    <t>Naknade građanima i kućanstvima
 na temelju osiguranja i drugih akata</t>
  </si>
  <si>
    <t>ŠKOLSKA ŠPORTSKA DRUŠTVA</t>
  </si>
  <si>
    <t>Tekući projekt T100026</t>
  </si>
  <si>
    <t>Izvor financiranja: 5.K.</t>
  </si>
  <si>
    <t>E-TEHNIČAR</t>
  </si>
  <si>
    <t>Tekući projekt T100003</t>
  </si>
  <si>
    <t>098 Usluge obrazovanja koja nisu drugdje svrstane</t>
  </si>
  <si>
    <t>0980 Usluge obrazovanja koja nisu drugdje svrstane</t>
  </si>
  <si>
    <t>Izvor financiranja 1.1.</t>
  </si>
  <si>
    <t>izvor financiranja 1.1.</t>
  </si>
  <si>
    <t>Izvor financiranja: 1.1.</t>
  </si>
  <si>
    <t>1.1.</t>
  </si>
  <si>
    <t>UKUPNO</t>
  </si>
  <si>
    <t>Postrojenja i oprema</t>
  </si>
  <si>
    <t>Glazbeni instrumenti i oprema</t>
  </si>
  <si>
    <t>energija</t>
  </si>
  <si>
    <t>Ostale tekuće donacije</t>
  </si>
  <si>
    <t>Ostale tekuće donacije - higijenski ulošci minist</t>
  </si>
  <si>
    <t>naknade za prijevoz na i s posla</t>
  </si>
  <si>
    <t>Izvor financiranja: 5.T.</t>
  </si>
  <si>
    <t>Min.znan.obrazo. I sporta ESF III</t>
  </si>
  <si>
    <t>PROGRAM OSNOVNIH ŠKOLA IZVAN 
ŽUPANIJSKOG PRORAČUNA</t>
  </si>
  <si>
    <t>Program 1002</t>
  </si>
  <si>
    <t>Tekući projekt T100001</t>
  </si>
  <si>
    <t>OPREMA ŠKOLE</t>
  </si>
  <si>
    <t>uredska oprema i namještaj</t>
  </si>
  <si>
    <t>komunikacijska oprema</t>
  </si>
  <si>
    <t>sportska i glazbena oprema</t>
  </si>
  <si>
    <t>Uređaji, strojevi i oprema za ostale namjene</t>
  </si>
  <si>
    <t>uređaji strojevi i oprema za ostale namjene</t>
  </si>
  <si>
    <t>ŽUPANIJA</t>
  </si>
  <si>
    <t>Prsten potpore VII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</si>
  <si>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</si>
  <si>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</si>
  <si>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</si>
  <si>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</si>
  <si>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</si>
  <si>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</si>
  <si>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</si>
  <si>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</si>
  <si>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</si>
  <si>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</si>
  <si>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</si>
  <si>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</si>
  <si>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</si>
  <si>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</si>
  <si>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PRIHODI POSLOVANJA PREMA EKONOMSKOJ KLASIFIKACIJI</t>
  </si>
  <si>
    <t>RASHODI POSLOVANJA PREMA EKONOMSKOJ KLASIFIKACIJI</t>
  </si>
  <si>
    <t>Ostali rashodi</t>
  </si>
  <si>
    <t>Tekući projekt T100058</t>
  </si>
  <si>
    <t>FINANCIJSKI PLAN PRORAČUNSKOG KORISNIKA JEDINICE LOKALNE I PODRUČNE (REGIONALNE) SAMOUPRAVE 
ZA 2024. I PROJEKCIJA ZA 2025. I 2026. GODINU</t>
  </si>
  <si>
    <t>PRIHODI POSLOVANJA PREMA IZVORIMA FINANCIRANJA</t>
  </si>
  <si>
    <t>RASHODI POSLOVANJA PREMA IZVORIMA FINANCIRANJA</t>
  </si>
  <si>
    <t>B. RAČUN FINANCIRANJA PREMA EKONOMSKOJ KLASIFIKACIJI</t>
  </si>
  <si>
    <t>PRIMICI UKUPNO</t>
  </si>
  <si>
    <t>IZDACI UKUPNO</t>
  </si>
  <si>
    <t>Tekući projekt T100040</t>
  </si>
  <si>
    <t>Tekući projekt T100016</t>
  </si>
  <si>
    <t>KNJIGE ZA ŠKOLSKU KNJIŽNICU</t>
  </si>
  <si>
    <t>Projekcija proračuna
za 2027.</t>
  </si>
  <si>
    <t xml:space="preserve">Projekcija za 2027. </t>
  </si>
  <si>
    <t>Rashodi za dodatna ulaganja u  dugotrajne imovine</t>
  </si>
  <si>
    <t>Projekcija za 2027.</t>
  </si>
  <si>
    <t>Tekući projekti T100003</t>
  </si>
  <si>
    <t>NATJECANJA</t>
  </si>
  <si>
    <t>Naknade za rad predstavničkih i izvršnih tijela, povjerenstva i slično</t>
  </si>
  <si>
    <t>5.Đ.</t>
  </si>
  <si>
    <t>oprema za održavanje i zaštitu</t>
  </si>
  <si>
    <t>OSNOVNA ŠKOLA LUKA, LUKA</t>
  </si>
  <si>
    <t>Knjige, umjetnička djela i ostale izložbene djelatnosti</t>
  </si>
  <si>
    <t>Knjige za ŠKOLSKU KNJIŽNICU</t>
  </si>
  <si>
    <t>Ostale naknade građanima i kućanstvima u naravi (prijevoz grad Zaprešić)</t>
  </si>
  <si>
    <t>Rashodi za donacije, kazne, nadoknade šteta i kaoitalne pomoći</t>
  </si>
  <si>
    <t xml:space="preserve">Tekuće donacije  </t>
  </si>
  <si>
    <t>Tekuće donacije u novcu</t>
  </si>
  <si>
    <t>Tekući projekt T100029</t>
  </si>
  <si>
    <t>PROGRAM RAZVOJA ODGOJNO - OBRAZOVNOG SUSTAVA</t>
  </si>
  <si>
    <t>Tekući projekt T100027</t>
  </si>
  <si>
    <t>OPSKRBA BESPLATNIM ZALIHAMA MENSTRUALNIH HIG. POTREPŠTINAMA</t>
  </si>
  <si>
    <t>IZVRŠENJE PLANA ZA 2024.</t>
  </si>
  <si>
    <t>PLAN ZA 2025.</t>
  </si>
  <si>
    <t>PROJEKCIJA ZA 2028.</t>
  </si>
  <si>
    <t>Tekući projekt T100006</t>
  </si>
  <si>
    <t>OSTALE IZVANŠKOLSKE AKTIVNOSTI</t>
  </si>
  <si>
    <t>STRUČNO USAVRŠAVANJE DJELATNIKA U ŠKOLSTVU</t>
  </si>
  <si>
    <t>Uređaji strojevi i oprema</t>
  </si>
  <si>
    <t>Izvršenje plana 
za 2024.</t>
  </si>
  <si>
    <t>Plan za 2025.</t>
  </si>
  <si>
    <t>REBALANS I. 2025.</t>
  </si>
  <si>
    <t>Izvršenje plana za  2024.</t>
  </si>
  <si>
    <t xml:space="preserve">Projekcija za 2028. </t>
  </si>
  <si>
    <t>Min.znan.obrazo. I sporta ESF III 5012</t>
  </si>
  <si>
    <t>Min.znan.obrazo. I sporta ESF III 561</t>
  </si>
  <si>
    <t>MINIMALNI STANDARD U OSNOVNOM ŠKOLSTVU - 
MATERIJALNI RASHODI</t>
  </si>
  <si>
    <t>Naknade građanima i kućanstvima na temelju 
osiguranja i druge naknade</t>
  </si>
  <si>
    <t>Naknade građanima i kućanstvima iz EU sredstava - 
Školska shema I Medni dan</t>
  </si>
  <si>
    <t>REBALANS I. 
2025</t>
  </si>
  <si>
    <t>PROJEKCIJA ZA 2027.</t>
  </si>
  <si>
    <t>Izvršenje 2024.*</t>
  </si>
  <si>
    <t>Plan 2025.</t>
  </si>
  <si>
    <t>Projekcija proračuna
za 2028.</t>
  </si>
  <si>
    <t>5.T.</t>
  </si>
  <si>
    <t>Minis. Znan.obraz. I sporta ESF III 561</t>
  </si>
  <si>
    <t>Minis. Znan.obraz. I sporta ESF III 5012</t>
  </si>
  <si>
    <t>PRIHODI POSLOVANJA PREMA IZVORIMA FINANCIRANJA I EKONOMSKOJ KLASIFIKCIJI</t>
  </si>
  <si>
    <t xml:space="preserve"> PLAN ZA  2025.</t>
  </si>
  <si>
    <t>I. IZMJENE I DOPUNE PLANA PRORAČUNA ZA 2025. (REBALANS I.)</t>
  </si>
  <si>
    <t>KONTO</t>
  </si>
  <si>
    <t>5.T</t>
  </si>
  <si>
    <t>Minis. znan. obraz. i sporta ESF</t>
  </si>
  <si>
    <t>RASHODI POSLOVANJA PREMA IZVORIMA FINANCIRANJA I EKONOMSKOJ KLASIFIKCIJI</t>
  </si>
  <si>
    <t>Minis. znan. obraz. i sporta ESF III 5012</t>
  </si>
  <si>
    <t xml:space="preserve">IZVRŠENJE PLANA ZA 2024. </t>
  </si>
  <si>
    <t>PRIHOD</t>
  </si>
  <si>
    <t>RASHOD</t>
  </si>
  <si>
    <t>VIŠAK/MANJAK</t>
  </si>
  <si>
    <t>Minis. znan. obraz. i sporta ESF III 561</t>
  </si>
  <si>
    <t xml:space="preserve"> RAČUN PRIHODA I RASHODA  prema izvorima financiranja u utvrđivanju viškova i manjkova</t>
  </si>
  <si>
    <t xml:space="preserve"> FINANCIJSKI PLAN PRORAČUNSKOG KORISNIKA JEDINICE LOKALNE I PODRUČNE (REGIONALNE) SAMOUPRAVE 
ZA 2026. I PROJEKCIJA ZA 2027. I 2028. GODINU</t>
  </si>
  <si>
    <t xml:space="preserve"> FINANCIJSKI PLAN PRORAČUNSKOG KORISNIKA JEDINICE LOKALNE I PODRUČNE (REGIONALNE) SAMOUPRAVE ZA 2026. I PROJEKCIJA ZA 2027. I 2028. GODINU</t>
  </si>
  <si>
    <t>FINANCIJSKI PLAN PRORAČUNSKOG KORISNIKA JEDINICE LOKALNE I PODRUČNE (REGIONALNE) SAMOUPRAVE ZA 2026. I PROJEKCIJA ZA 2027. I 2028. GODINU</t>
  </si>
  <si>
    <t>%</t>
  </si>
  <si>
    <t>Prihod od prodaje proizvoda i pruženih usluga i donacije</t>
  </si>
  <si>
    <t>UDIO PRIHODA U STRUKTURI UKUPNIH PRIHODA ZA 2026.</t>
  </si>
  <si>
    <t>UDIO PRIHODA U STRUKTURI UKUPNIH PRIHODA ZA 2027. I 2028.</t>
  </si>
  <si>
    <t xml:space="preserve"> PLAN ZA  2026.</t>
  </si>
  <si>
    <t>UDIO RASHODA  U STRUKTURI UKUPNIH RASHODA ZA 2026.</t>
  </si>
  <si>
    <t>UDIO RASHODA U STRUKTURI UKUPNIH RASHODA ZA 2027. I 2028.</t>
  </si>
  <si>
    <t xml:space="preserve"> PLANA ZA  2026.</t>
  </si>
  <si>
    <t xml:space="preserve"> PLAN ZA 2026.</t>
  </si>
  <si>
    <t>PLAN ZA  2026.</t>
  </si>
  <si>
    <t xml:space="preserve"> PLAN ZA 2026</t>
  </si>
  <si>
    <t>Plan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</si>
</sst>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83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0" fillId="0" borderId="3" xfId="0" applyBorder="1"/>
    <xf numFmtId="0" fontId="1" fillId="0" borderId="3" xfId="0" applyFont="1" applyBorder="1"/>
    <xf numFmtId="0" fontId="3" fillId="2" borderId="2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20" fillId="0" borderId="2" xfId="1" applyFont="1" applyBorder="1" applyAlignment="1">
      <alignment horizontal="center" vertical="center" wrapText="1"/>
    </xf>
    <xf numFmtId="0" fontId="6" fillId="8" borderId="3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left" vertical="center" wrapText="1" indent="1"/>
    </xf>
    <xf numFmtId="0" fontId="6" fillId="10" borderId="2" xfId="0" applyFont="1" applyFill="1" applyBorder="1" applyAlignment="1">
      <alignment horizontal="left" vertical="center" wrapText="1" indent="1"/>
    </xf>
    <xf numFmtId="0" fontId="6" fillId="10" borderId="4" xfId="0" applyFont="1" applyFill="1" applyBorder="1" applyAlignment="1">
      <alignment horizontal="left" vertical="center" wrapText="1" indent="1"/>
    </xf>
    <xf numFmtId="0" fontId="6" fillId="11" borderId="2" xfId="0" applyFont="1" applyFill="1" applyBorder="1" applyAlignment="1">
      <alignment horizontal="left" vertical="center" wrapText="1" indent="1"/>
    </xf>
    <xf numFmtId="0" fontId="6" fillId="11" borderId="4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horizontal="left" vertical="center" wrapText="1" indent="1"/>
    </xf>
    <xf numFmtId="0" fontId="6" fillId="14" borderId="2" xfId="0" applyFont="1" applyFill="1" applyBorder="1" applyAlignment="1">
      <alignment horizontal="left" vertical="center" wrapText="1" indent="1"/>
    </xf>
    <xf numFmtId="0" fontId="3" fillId="14" borderId="4" xfId="0" applyFont="1" applyFill="1" applyBorder="1" applyAlignment="1">
      <alignment horizontal="left" vertical="center" wrapText="1" indent="1"/>
    </xf>
    <xf numFmtId="0" fontId="6" fillId="14" borderId="4" xfId="0" applyFont="1" applyFill="1" applyBorder="1" applyAlignment="1">
      <alignment horizontal="left" vertical="center" wrapText="1" indent="1"/>
    </xf>
    <xf numFmtId="0" fontId="6" fillId="14" borderId="3" xfId="0" applyFont="1" applyFill="1" applyBorder="1" applyAlignment="1">
      <alignment wrapText="1"/>
    </xf>
    <xf numFmtId="0" fontId="6" fillId="14" borderId="2" xfId="0" applyFont="1" applyFill="1" applyBorder="1" applyAlignment="1">
      <alignment horizontal="center" wrapText="1"/>
    </xf>
    <xf numFmtId="0" fontId="3" fillId="14" borderId="2" xfId="0" applyFont="1" applyFill="1" applyBorder="1" applyAlignment="1">
      <alignment horizontal="left" vertical="center" wrapText="1" indent="1"/>
    </xf>
    <xf numFmtId="0" fontId="21" fillId="14" borderId="2" xfId="1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left" vertical="center" wrapText="1" indent="1"/>
    </xf>
    <xf numFmtId="0" fontId="8" fillId="14" borderId="4" xfId="0" applyFont="1" applyFill="1" applyBorder="1" applyAlignment="1">
      <alignment horizontal="left" vertical="center" wrapText="1" indent="1"/>
    </xf>
    <xf numFmtId="0" fontId="0" fillId="2" borderId="0" xfId="0" applyFill="1"/>
    <xf numFmtId="0" fontId="6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" fontId="0" fillId="0" borderId="0" xfId="0" applyNumberFormat="1"/>
    <xf numFmtId="4" fontId="3" fillId="14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10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0" fontId="3" fillId="15" borderId="2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left" vertical="center" wrapText="1" indent="1"/>
    </xf>
    <xf numFmtId="0" fontId="3" fillId="16" borderId="4" xfId="0" applyFont="1" applyFill="1" applyBorder="1" applyAlignment="1">
      <alignment horizontal="left" vertical="center" wrapText="1" indent="1"/>
    </xf>
    <xf numFmtId="4" fontId="3" fillId="14" borderId="3" xfId="0" applyNumberFormat="1" applyFont="1" applyFill="1" applyBorder="1" applyAlignment="1">
      <alignment horizontal="right"/>
    </xf>
    <xf numFmtId="4" fontId="8" fillId="6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0" fontId="20" fillId="2" borderId="2" xfId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3" fillId="2" borderId="3" xfId="2" applyNumberFormat="1" applyFont="1" applyFill="1" applyBorder="1" applyAlignment="1">
      <alignment horizontal="right"/>
    </xf>
    <xf numFmtId="4" fontId="3" fillId="11" borderId="3" xfId="2" applyNumberFormat="1" applyFont="1" applyFill="1" applyBorder="1" applyAlignment="1">
      <alignment horizontal="right"/>
    </xf>
    <xf numFmtId="4" fontId="3" fillId="5" borderId="3" xfId="2" applyNumberFormat="1" applyFont="1" applyFill="1" applyBorder="1" applyAlignment="1">
      <alignment horizontal="right"/>
    </xf>
    <xf numFmtId="4" fontId="3" fillId="8" borderId="3" xfId="2" applyNumberFormat="1" applyFont="1" applyFill="1" applyBorder="1" applyAlignment="1">
      <alignment horizontal="right"/>
    </xf>
    <xf numFmtId="4" fontId="3" fillId="14" borderId="3" xfId="2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0" fontId="6" fillId="4" borderId="9" xfId="0" applyFont="1" applyFill="1" applyBorder="1" applyAlignment="1">
      <alignment horizontal="center" vertical="center" wrapText="1"/>
    </xf>
    <xf numFmtId="0" fontId="29" fillId="2" borderId="3" xfId="0" quotePrefix="1" applyFont="1" applyFill="1" applyBorder="1" applyAlignment="1">
      <alignment horizontal="left" vertical="center"/>
    </xf>
    <xf numFmtId="0" fontId="34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29" fillId="2" borderId="3" xfId="0" quotePrefix="1" applyFont="1" applyFill="1" applyBorder="1" applyAlignment="1">
      <alignment horizontal="center" vertical="center"/>
    </xf>
    <xf numFmtId="0" fontId="35" fillId="0" borderId="0" xfId="0" applyFont="1"/>
    <xf numFmtId="0" fontId="29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4" fontId="32" fillId="2" borderId="11" xfId="0" applyNumberFormat="1" applyFont="1" applyFill="1" applyBorder="1" applyAlignment="1">
      <alignment horizontal="right" vertical="center"/>
    </xf>
    <xf numFmtId="0" fontId="32" fillId="2" borderId="14" xfId="0" applyFont="1" applyFill="1" applyBorder="1" applyAlignment="1">
      <alignment horizontal="left" vertical="center" wrapText="1"/>
    </xf>
    <xf numFmtId="4" fontId="8" fillId="2" borderId="0" xfId="2" applyNumberFormat="1" applyFont="1" applyFill="1" applyBorder="1" applyAlignment="1">
      <alignment horizontal="right"/>
    </xf>
    <xf numFmtId="4" fontId="10" fillId="2" borderId="0" xfId="2" applyNumberFormat="1" applyFont="1" applyFill="1" applyBorder="1" applyAlignment="1">
      <alignment horizontal="right"/>
    </xf>
    <xf numFmtId="0" fontId="37" fillId="12" borderId="2" xfId="0" applyFont="1" applyFill="1" applyBorder="1" applyAlignment="1">
      <alignment horizontal="left" vertical="center" wrapText="1" indent="1"/>
    </xf>
    <xf numFmtId="0" fontId="37" fillId="12" borderId="4" xfId="0" applyFont="1" applyFill="1" applyBorder="1" applyAlignment="1">
      <alignment horizontal="left" vertical="center" wrapText="1" indent="1"/>
    </xf>
    <xf numFmtId="0" fontId="31" fillId="10" borderId="2" xfId="0" applyFont="1" applyFill="1" applyBorder="1" applyAlignment="1">
      <alignment horizontal="left" vertical="center" wrapText="1" indent="1"/>
    </xf>
    <xf numFmtId="0" fontId="31" fillId="10" borderId="4" xfId="0" applyFont="1" applyFill="1" applyBorder="1" applyAlignment="1">
      <alignment horizontal="left" vertical="center" wrapText="1" indent="1"/>
    </xf>
    <xf numFmtId="0" fontId="31" fillId="11" borderId="2" xfId="0" applyFont="1" applyFill="1" applyBorder="1" applyAlignment="1">
      <alignment horizontal="left" vertical="center" wrapText="1" indent="1"/>
    </xf>
    <xf numFmtId="0" fontId="31" fillId="11" borderId="4" xfId="0" applyFont="1" applyFill="1" applyBorder="1" applyAlignment="1">
      <alignment horizontal="left" vertical="center" wrapText="1" indent="1"/>
    </xf>
    <xf numFmtId="0" fontId="31" fillId="10" borderId="2" xfId="0" applyFont="1" applyFill="1" applyBorder="1" applyAlignment="1">
      <alignment horizontal="left" vertical="center" indent="1"/>
    </xf>
    <xf numFmtId="0" fontId="39" fillId="11" borderId="2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/>
    </xf>
    <xf numFmtId="4" fontId="29" fillId="2" borderId="0" xfId="2" applyNumberFormat="1" applyFont="1" applyFill="1" applyBorder="1" applyAlignment="1">
      <alignment horizontal="right"/>
    </xf>
    <xf numFmtId="0" fontId="13" fillId="0" borderId="0" xfId="0" applyFont="1"/>
    <xf numFmtId="0" fontId="16" fillId="0" borderId="0" xfId="0" applyFont="1"/>
    <xf numFmtId="0" fontId="41" fillId="0" borderId="0" xfId="0" applyFont="1"/>
    <xf numFmtId="0" fontId="30" fillId="0" borderId="0" xfId="0" applyFont="1"/>
    <xf numFmtId="0" fontId="42" fillId="0" borderId="0" xfId="0" applyFont="1"/>
    <xf numFmtId="0" fontId="42" fillId="0" borderId="0" xfId="0" applyFont="1" applyAlignment="1">
      <alignment horizontal="left"/>
    </xf>
    <xf numFmtId="4" fontId="0" fillId="0" borderId="3" xfId="0" applyNumberFormat="1" applyBorder="1"/>
    <xf numFmtId="0" fontId="36" fillId="0" borderId="0" xfId="0" applyFont="1"/>
    <xf numFmtId="4" fontId="1" fillId="0" borderId="3" xfId="0" applyNumberFormat="1" applyFont="1" applyBorder="1"/>
    <xf numFmtId="0" fontId="43" fillId="0" borderId="0" xfId="0" applyFont="1"/>
    <xf numFmtId="4" fontId="3" fillId="2" borderId="1" xfId="2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" fontId="37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64" fontId="0" fillId="0" borderId="0" xfId="0" applyNumberFormat="1"/>
    <xf numFmtId="0" fontId="6" fillId="5" borderId="3" xfId="0" applyFont="1" applyFill="1" applyBorder="1" applyAlignment="1">
      <alignment wrapText="1"/>
    </xf>
    <xf numFmtId="0" fontId="21" fillId="5" borderId="2" xfId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wrapText="1"/>
    </xf>
    <xf numFmtId="0" fontId="21" fillId="8" borderId="2" xfId="1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wrapText="1"/>
    </xf>
    <xf numFmtId="0" fontId="19" fillId="14" borderId="2" xfId="0" applyFont="1" applyFill="1" applyBorder="1" applyAlignment="1">
      <alignment horizontal="center" wrapText="1"/>
    </xf>
    <xf numFmtId="0" fontId="37" fillId="11" borderId="4" xfId="0" applyFont="1" applyFill="1" applyBorder="1" applyAlignment="1">
      <alignment horizontal="left" vertical="center" wrapText="1" indent="1"/>
    </xf>
    <xf numFmtId="0" fontId="38" fillId="11" borderId="2" xfId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wrapText="1"/>
    </xf>
    <xf numFmtId="0" fontId="3" fillId="20" borderId="2" xfId="0" applyFont="1" applyFill="1" applyBorder="1" applyAlignment="1">
      <alignment horizontal="left" vertical="center" wrapText="1" indent="1"/>
    </xf>
    <xf numFmtId="0" fontId="3" fillId="20" borderId="4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wrapText="1"/>
    </xf>
    <xf numFmtId="0" fontId="39" fillId="11" borderId="2" xfId="1" applyFont="1" applyFill="1" applyBorder="1" applyAlignment="1">
      <alignment horizontal="left" vertical="center" wrapText="1" readingOrder="1"/>
    </xf>
    <xf numFmtId="0" fontId="6" fillId="5" borderId="2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0" fontId="6" fillId="14" borderId="2" xfId="0" applyFont="1" applyFill="1" applyBorder="1" applyAlignment="1">
      <alignment wrapText="1"/>
    </xf>
    <xf numFmtId="0" fontId="21" fillId="14" borderId="2" xfId="1" applyFont="1" applyFill="1" applyBorder="1" applyAlignment="1">
      <alignment horizontal="left" vertical="center" wrapText="1" readingOrder="1"/>
    </xf>
    <xf numFmtId="0" fontId="20" fillId="0" borderId="2" xfId="1" applyFont="1" applyBorder="1" applyAlignment="1">
      <alignment horizontal="left" vertical="center" wrapText="1" readingOrder="1"/>
    </xf>
    <xf numFmtId="0" fontId="26" fillId="0" borderId="2" xfId="1" applyFont="1" applyBorder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6" fillId="0" borderId="0" xfId="0" applyFont="1" applyAlignment="1">
      <alignment wrapText="1"/>
    </xf>
    <xf numFmtId="0" fontId="45" fillId="0" borderId="0" xfId="0" quotePrefix="1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8" fillId="0" borderId="0" xfId="0" applyFont="1"/>
    <xf numFmtId="0" fontId="6" fillId="4" borderId="15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0" fillId="0" borderId="1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0" fontId="6" fillId="4" borderId="6" xfId="0" applyFont="1" applyFill="1" applyBorder="1" applyAlignment="1">
      <alignment horizontal="center" vertical="center" wrapText="1"/>
    </xf>
    <xf numFmtId="4" fontId="8" fillId="14" borderId="3" xfId="0" applyNumberFormat="1" applyFon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45" fillId="2" borderId="3" xfId="0" applyNumberFormat="1" applyFont="1" applyFill="1" applyBorder="1" applyAlignment="1">
      <alignment horizontal="right" vertical="center"/>
    </xf>
    <xf numFmtId="4" fontId="45" fillId="2" borderId="3" xfId="2" applyNumberFormat="1" applyFont="1" applyFill="1" applyBorder="1" applyAlignment="1">
      <alignment horizontal="right"/>
    </xf>
    <xf numFmtId="0" fontId="29" fillId="2" borderId="3" xfId="0" quotePrefix="1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4" fontId="45" fillId="2" borderId="7" xfId="0" applyNumberFormat="1" applyFont="1" applyFill="1" applyBorder="1" applyAlignment="1">
      <alignment horizontal="right" vertical="center"/>
    </xf>
    <xf numFmtId="0" fontId="29" fillId="2" borderId="22" xfId="0" applyFont="1" applyFill="1" applyBorder="1" applyAlignment="1">
      <alignment horizontal="left" vertical="center" wrapText="1"/>
    </xf>
    <xf numFmtId="0" fontId="29" fillId="2" borderId="22" xfId="0" quotePrefix="1" applyFont="1" applyFill="1" applyBorder="1" applyAlignment="1">
      <alignment horizontal="left" vertical="center"/>
    </xf>
    <xf numFmtId="0" fontId="33" fillId="2" borderId="22" xfId="0" quotePrefix="1" applyFont="1" applyFill="1" applyBorder="1" applyAlignment="1">
      <alignment horizontal="left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4" fontId="45" fillId="2" borderId="7" xfId="2" applyNumberFormat="1" applyFont="1" applyFill="1" applyBorder="1" applyAlignment="1">
      <alignment horizontal="right"/>
    </xf>
    <xf numFmtId="0" fontId="29" fillId="2" borderId="22" xfId="0" quotePrefix="1" applyFont="1" applyFill="1" applyBorder="1" applyAlignment="1">
      <alignment horizontal="center" vertical="center"/>
    </xf>
    <xf numFmtId="4" fontId="42" fillId="0" borderId="0" xfId="0" applyNumberFormat="1" applyFont="1"/>
    <xf numFmtId="4" fontId="8" fillId="2" borderId="3" xfId="0" applyNumberFormat="1" applyFont="1" applyFill="1" applyBorder="1" applyAlignment="1">
      <alignment vertical="center"/>
    </xf>
    <xf numFmtId="4" fontId="40" fillId="2" borderId="3" xfId="0" applyNumberFormat="1" applyFont="1" applyFill="1" applyBorder="1" applyAlignment="1">
      <alignment vertical="center"/>
    </xf>
    <xf numFmtId="4" fontId="40" fillId="2" borderId="3" xfId="0" applyNumberFormat="1" applyFont="1" applyFill="1" applyBorder="1" applyAlignment="1">
      <alignment horizontal="right" vertical="center"/>
    </xf>
    <xf numFmtId="0" fontId="6" fillId="4" borderId="18" xfId="0" applyFont="1" applyFill="1" applyBorder="1" applyAlignment="1">
      <alignment horizontal="center" vertical="center" wrapText="1"/>
    </xf>
    <xf numFmtId="0" fontId="9" fillId="2" borderId="22" xfId="0" quotePrefix="1" applyFont="1" applyFill="1" applyBorder="1" applyAlignment="1">
      <alignment horizontal="left" vertical="center"/>
    </xf>
    <xf numFmtId="4" fontId="8" fillId="2" borderId="7" xfId="0" applyNumberFormat="1" applyFont="1" applyFill="1" applyBorder="1" applyAlignment="1">
      <alignment horizontal="right" vertical="center"/>
    </xf>
    <xf numFmtId="0" fontId="9" fillId="2" borderId="23" xfId="0" quotePrefix="1" applyFont="1" applyFill="1" applyBorder="1" applyAlignment="1">
      <alignment horizontal="left" vertical="center"/>
    </xf>
    <xf numFmtId="0" fontId="0" fillId="0" borderId="25" xfId="0" applyBorder="1"/>
    <xf numFmtId="0" fontId="0" fillId="0" borderId="8" xfId="0" applyBorder="1"/>
    <xf numFmtId="0" fontId="9" fillId="2" borderId="0" xfId="0" quotePrefix="1" applyFont="1" applyFill="1" applyAlignment="1">
      <alignment horizontal="left" vertical="center"/>
    </xf>
    <xf numFmtId="4" fontId="29" fillId="2" borderId="0" xfId="0" applyNumberFormat="1" applyFont="1" applyFill="1" applyAlignment="1">
      <alignment horizontal="right" vertical="center"/>
    </xf>
    <xf numFmtId="0" fontId="34" fillId="2" borderId="0" xfId="0" quotePrefix="1" applyFont="1" applyFill="1" applyAlignment="1">
      <alignment horizontal="left" vertical="center"/>
    </xf>
    <xf numFmtId="0" fontId="34" fillId="2" borderId="0" xfId="0" quotePrefix="1" applyFont="1" applyFill="1" applyAlignment="1">
      <alignment horizontal="left" vertical="center" wrapText="1"/>
    </xf>
    <xf numFmtId="4" fontId="29" fillId="2" borderId="0" xfId="2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 wrapText="1"/>
    </xf>
    <xf numFmtId="4" fontId="7" fillId="2" borderId="0" xfId="2" applyNumberFormat="1" applyFont="1" applyFill="1" applyBorder="1" applyAlignment="1">
      <alignment horizontal="right"/>
    </xf>
    <xf numFmtId="0" fontId="29" fillId="2" borderId="0" xfId="0" applyFont="1" applyFill="1" applyAlignment="1">
      <alignment vertical="center" wrapText="1"/>
    </xf>
    <xf numFmtId="3" fontId="8" fillId="2" borderId="0" xfId="0" applyNumberFormat="1" applyFont="1" applyFill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44" fillId="4" borderId="16" xfId="0" applyFont="1" applyFill="1" applyBorder="1" applyAlignment="1">
      <alignment horizontal="center" vertical="center" wrapText="1"/>
    </xf>
    <xf numFmtId="0" fontId="44" fillId="4" borderId="17" xfId="0" applyFont="1" applyFill="1" applyBorder="1" applyAlignment="1">
      <alignment horizontal="center" vertical="center" wrapText="1"/>
    </xf>
    <xf numFmtId="0" fontId="44" fillId="4" borderId="18" xfId="0" applyFont="1" applyFill="1" applyBorder="1" applyAlignment="1">
      <alignment horizontal="center" vertical="center" wrapText="1"/>
    </xf>
    <xf numFmtId="164" fontId="42" fillId="0" borderId="0" xfId="0" applyNumberFormat="1" applyFont="1"/>
    <xf numFmtId="4" fontId="8" fillId="2" borderId="3" xfId="0" quotePrefix="1" applyNumberFormat="1" applyFont="1" applyFill="1" applyBorder="1" applyAlignment="1">
      <alignment horizontal="right" vertical="center"/>
    </xf>
    <xf numFmtId="0" fontId="6" fillId="4" borderId="26" xfId="0" applyFont="1" applyFill="1" applyBorder="1" applyAlignment="1">
      <alignment horizontal="center" vertical="center" wrapText="1"/>
    </xf>
    <xf numFmtId="164" fontId="43" fillId="0" borderId="0" xfId="0" applyNumberFormat="1" applyFont="1"/>
    <xf numFmtId="0" fontId="6" fillId="4" borderId="29" xfId="0" applyFont="1" applyFill="1" applyBorder="1" applyAlignment="1">
      <alignment horizontal="center" vertical="center" wrapText="1"/>
    </xf>
    <xf numFmtId="0" fontId="35" fillId="0" borderId="11" xfId="0" applyFont="1" applyBorder="1"/>
    <xf numFmtId="4" fontId="32" fillId="2" borderId="32" xfId="0" applyNumberFormat="1" applyFont="1" applyFill="1" applyBorder="1" applyAlignment="1">
      <alignment horizontal="right" vertical="center"/>
    </xf>
    <xf numFmtId="0" fontId="1" fillId="0" borderId="22" xfId="0" applyFont="1" applyBorder="1"/>
    <xf numFmtId="4" fontId="1" fillId="0" borderId="7" xfId="0" applyNumberFormat="1" applyFont="1" applyBorder="1"/>
    <xf numFmtId="0" fontId="0" fillId="0" borderId="22" xfId="0" applyBorder="1"/>
    <xf numFmtId="4" fontId="0" fillId="0" borderId="7" xfId="0" applyNumberFormat="1" applyBorder="1"/>
    <xf numFmtId="0" fontId="0" fillId="0" borderId="23" xfId="0" applyBorder="1"/>
    <xf numFmtId="4" fontId="0" fillId="0" borderId="24" xfId="0" applyNumberFormat="1" applyBorder="1"/>
    <xf numFmtId="4" fontId="48" fillId="2" borderId="3" xfId="2" applyNumberFormat="1" applyFont="1" applyFill="1" applyBorder="1" applyAlignment="1">
      <alignment horizontal="right"/>
    </xf>
    <xf numFmtId="4" fontId="48" fillId="2" borderId="7" xfId="2" applyNumberFormat="1" applyFont="1" applyFill="1" applyBorder="1" applyAlignment="1">
      <alignment horizontal="right"/>
    </xf>
    <xf numFmtId="0" fontId="45" fillId="2" borderId="22" xfId="0" applyFont="1" applyFill="1" applyBorder="1" applyAlignment="1">
      <alignment horizontal="left" vertical="center" wrapText="1"/>
    </xf>
    <xf numFmtId="0" fontId="45" fillId="2" borderId="22" xfId="0" applyFont="1" applyFill="1" applyBorder="1" applyAlignment="1">
      <alignment horizontal="left" vertical="center"/>
    </xf>
    <xf numFmtId="4" fontId="33" fillId="2" borderId="3" xfId="0" applyNumberFormat="1" applyFont="1" applyFill="1" applyBorder="1" applyAlignment="1">
      <alignment horizontal="right" vertical="center" wrapText="1"/>
    </xf>
    <xf numFmtId="4" fontId="33" fillId="2" borderId="3" xfId="2" applyNumberFormat="1" applyFont="1" applyFill="1" applyBorder="1" applyAlignment="1">
      <alignment horizontal="right"/>
    </xf>
    <xf numFmtId="4" fontId="33" fillId="2" borderId="7" xfId="2" applyNumberFormat="1" applyFont="1" applyFill="1" applyBorder="1" applyAlignment="1">
      <alignment horizontal="right"/>
    </xf>
    <xf numFmtId="4" fontId="33" fillId="2" borderId="3" xfId="0" quotePrefix="1" applyNumberFormat="1" applyFont="1" applyFill="1" applyBorder="1" applyAlignment="1">
      <alignment horizontal="right" vertical="center"/>
    </xf>
    <xf numFmtId="4" fontId="33" fillId="2" borderId="3" xfId="0" quotePrefix="1" applyNumberFormat="1" applyFont="1" applyFill="1" applyBorder="1" applyAlignment="1">
      <alignment horizontal="right" vertical="center" wrapText="1"/>
    </xf>
    <xf numFmtId="4" fontId="33" fillId="2" borderId="3" xfId="0" applyNumberFormat="1" applyFont="1" applyFill="1" applyBorder="1" applyAlignment="1">
      <alignment horizontal="right" wrapText="1"/>
    </xf>
    <xf numFmtId="4" fontId="33" fillId="2" borderId="3" xfId="0" quotePrefix="1" applyNumberFormat="1" applyFont="1" applyFill="1" applyBorder="1" applyAlignment="1">
      <alignment horizontal="right"/>
    </xf>
    <xf numFmtId="4" fontId="33" fillId="2" borderId="3" xfId="0" quotePrefix="1" applyNumberFormat="1" applyFont="1" applyFill="1" applyBorder="1" applyAlignment="1">
      <alignment horizontal="right" wrapText="1"/>
    </xf>
    <xf numFmtId="4" fontId="48" fillId="2" borderId="3" xfId="0" applyNumberFormat="1" applyFont="1" applyFill="1" applyBorder="1" applyAlignment="1">
      <alignment horizontal="right" vertical="center"/>
    </xf>
    <xf numFmtId="0" fontId="45" fillId="2" borderId="23" xfId="0" applyFont="1" applyFill="1" applyBorder="1" applyAlignment="1">
      <alignment horizontal="left" vertical="center"/>
    </xf>
    <xf numFmtId="4" fontId="48" fillId="2" borderId="1" xfId="0" applyNumberFormat="1" applyFont="1" applyFill="1" applyBorder="1" applyAlignment="1">
      <alignment horizontal="right" vertical="center"/>
    </xf>
    <xf numFmtId="4" fontId="45" fillId="2" borderId="25" xfId="0" applyNumberFormat="1" applyFont="1" applyFill="1" applyBorder="1" applyAlignment="1">
      <alignment horizontal="right" vertical="center" wrapText="1"/>
    </xf>
    <xf numFmtId="4" fontId="50" fillId="0" borderId="25" xfId="0" applyNumberFormat="1" applyFont="1" applyBorder="1" applyAlignment="1">
      <alignment horizontal="right" vertical="center"/>
    </xf>
    <xf numFmtId="4" fontId="50" fillId="0" borderId="8" xfId="0" applyNumberFormat="1" applyFont="1" applyBorder="1" applyAlignment="1">
      <alignment horizontal="right" vertical="center"/>
    </xf>
    <xf numFmtId="4" fontId="33" fillId="2" borderId="3" xfId="0" applyNumberFormat="1" applyFont="1" applyFill="1" applyBorder="1" applyAlignment="1">
      <alignment horizontal="right" vertical="center"/>
    </xf>
    <xf numFmtId="4" fontId="49" fillId="0" borderId="3" xfId="0" applyNumberFormat="1" applyFont="1" applyBorder="1" applyAlignment="1">
      <alignment horizontal="right"/>
    </xf>
    <xf numFmtId="4" fontId="49" fillId="0" borderId="7" xfId="0" applyNumberFormat="1" applyFont="1" applyBorder="1" applyAlignment="1">
      <alignment horizontal="right"/>
    </xf>
    <xf numFmtId="4" fontId="49" fillId="2" borderId="3" xfId="0" applyNumberFormat="1" applyFont="1" applyFill="1" applyBorder="1" applyAlignment="1">
      <alignment horizontal="right" vertical="center"/>
    </xf>
    <xf numFmtId="4" fontId="49" fillId="2" borderId="7" xfId="0" applyNumberFormat="1" applyFont="1" applyFill="1" applyBorder="1" applyAlignment="1">
      <alignment horizontal="right"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 wrapText="1"/>
    </xf>
    <xf numFmtId="4" fontId="45" fillId="2" borderId="0" xfId="0" applyNumberFormat="1" applyFont="1" applyFill="1" applyAlignment="1">
      <alignment horizontal="right" vertical="center" wrapText="1"/>
    </xf>
    <xf numFmtId="4" fontId="45" fillId="2" borderId="0" xfId="0" applyNumberFormat="1" applyFont="1" applyFill="1" applyAlignment="1">
      <alignment horizontal="right" vertical="center"/>
    </xf>
    <xf numFmtId="4" fontId="50" fillId="0" borderId="0" xfId="0" applyNumberFormat="1" applyFont="1" applyAlignment="1">
      <alignment horizontal="right" vertical="center"/>
    </xf>
    <xf numFmtId="4" fontId="0" fillId="2" borderId="1" xfId="0" applyNumberFormat="1" applyFill="1" applyBorder="1" applyAlignment="1">
      <alignment horizontal="right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8" fillId="5" borderId="3" xfId="0" applyNumberFormat="1" applyFont="1" applyFill="1" applyBorder="1" applyAlignment="1">
      <alignment horizontal="right"/>
    </xf>
    <xf numFmtId="0" fontId="6" fillId="8" borderId="2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4" fontId="8" fillId="9" borderId="3" xfId="0" applyNumberFormat="1" applyFont="1" applyFill="1" applyBorder="1" applyAlignment="1">
      <alignment horizontal="right"/>
    </xf>
    <xf numFmtId="4" fontId="8" fillId="8" borderId="3" xfId="0" applyNumberFormat="1" applyFont="1" applyFill="1" applyBorder="1" applyAlignment="1">
      <alignment horizontal="right"/>
    </xf>
    <xf numFmtId="4" fontId="8" fillId="10" borderId="3" xfId="2" applyNumberFormat="1" applyFont="1" applyFill="1" applyBorder="1" applyAlignment="1">
      <alignment horizontal="right"/>
    </xf>
    <xf numFmtId="4" fontId="8" fillId="11" borderId="3" xfId="2" applyNumberFormat="1" applyFont="1" applyFill="1" applyBorder="1" applyAlignment="1">
      <alignment horizontal="right"/>
    </xf>
    <xf numFmtId="4" fontId="8" fillId="5" borderId="3" xfId="2" applyNumberFormat="1" applyFont="1" applyFill="1" applyBorder="1" applyAlignment="1">
      <alignment horizontal="right"/>
    </xf>
    <xf numFmtId="4" fontId="8" fillId="8" borderId="3" xfId="2" applyNumberFormat="1" applyFont="1" applyFill="1" applyBorder="1" applyAlignment="1">
      <alignment horizontal="right"/>
    </xf>
    <xf numFmtId="4" fontId="8" fillId="14" borderId="3" xfId="2" applyNumberFormat="1" applyFont="1" applyFill="1" applyBorder="1" applyAlignment="1">
      <alignment horizontal="right"/>
    </xf>
    <xf numFmtId="4" fontId="8" fillId="11" borderId="3" xfId="0" applyNumberFormat="1" applyFont="1" applyFill="1" applyBorder="1" applyAlignment="1">
      <alignment horizontal="right"/>
    </xf>
    <xf numFmtId="0" fontId="31" fillId="11" borderId="2" xfId="0" applyFont="1" applyFill="1" applyBorder="1" applyAlignment="1">
      <alignment wrapText="1"/>
    </xf>
    <xf numFmtId="0" fontId="25" fillId="5" borderId="1" xfId="0" applyFont="1" applyFill="1" applyBorder="1" applyAlignment="1">
      <alignment wrapText="1"/>
    </xf>
    <xf numFmtId="0" fontId="3" fillId="8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" fontId="10" fillId="10" borderId="3" xfId="0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>
      <alignment horizontal="right"/>
    </xf>
    <xf numFmtId="0" fontId="2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 indent="1"/>
    </xf>
    <xf numFmtId="4" fontId="9" fillId="2" borderId="0" xfId="0" quotePrefix="1" applyNumberFormat="1" applyFont="1" applyFill="1" applyAlignment="1">
      <alignment horizontal="right" vertical="center" wrapText="1"/>
    </xf>
    <xf numFmtId="0" fontId="6" fillId="5" borderId="2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6" fillId="9" borderId="2" xfId="0" applyFont="1" applyFill="1" applyBorder="1" applyAlignment="1">
      <alignment wrapText="1"/>
    </xf>
    <xf numFmtId="4" fontId="33" fillId="2" borderId="4" xfId="0" applyNumberFormat="1" applyFont="1" applyFill="1" applyBorder="1" applyAlignment="1">
      <alignment horizontal="right" vertical="center"/>
    </xf>
    <xf numFmtId="0" fontId="34" fillId="2" borderId="3" xfId="0" quotePrefix="1" applyFont="1" applyFill="1" applyBorder="1" applyAlignment="1">
      <alignment horizontal="left" vertical="center" wrapText="1"/>
    </xf>
    <xf numFmtId="4" fontId="45" fillId="2" borderId="25" xfId="0" applyNumberFormat="1" applyFont="1" applyFill="1" applyBorder="1" applyAlignment="1">
      <alignment horizontal="right" vertical="center"/>
    </xf>
    <xf numFmtId="4" fontId="49" fillId="0" borderId="3" xfId="0" applyNumberFormat="1" applyFont="1" applyBorder="1"/>
    <xf numFmtId="0" fontId="29" fillId="2" borderId="3" xfId="0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left" vertical="center"/>
    </xf>
    <xf numFmtId="0" fontId="32" fillId="2" borderId="33" xfId="0" applyFont="1" applyFill="1" applyBorder="1" applyAlignment="1">
      <alignment horizontal="left" vertical="center" wrapText="1"/>
    </xf>
    <xf numFmtId="4" fontId="45" fillId="2" borderId="30" xfId="0" applyNumberFormat="1" applyFont="1" applyFill="1" applyBorder="1" applyAlignment="1">
      <alignment horizontal="right" vertical="center" wrapText="1"/>
    </xf>
    <xf numFmtId="4" fontId="45" fillId="2" borderId="31" xfId="0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0" fontId="9" fillId="2" borderId="16" xfId="0" quotePrefix="1" applyFont="1" applyFill="1" applyBorder="1" applyAlignment="1">
      <alignment horizontal="left" vertical="center"/>
    </xf>
    <xf numFmtId="0" fontId="9" fillId="2" borderId="18" xfId="0" quotePrefix="1" applyFont="1" applyFill="1" applyBorder="1" applyAlignment="1">
      <alignment horizontal="left" vertical="center" wrapText="1"/>
    </xf>
    <xf numFmtId="4" fontId="8" fillId="2" borderId="18" xfId="0" applyNumberFormat="1" applyFont="1" applyFill="1" applyBorder="1" applyAlignment="1">
      <alignment horizontal="right" vertical="center" wrapText="1"/>
    </xf>
    <xf numFmtId="4" fontId="8" fillId="2" borderId="18" xfId="0" applyNumberFormat="1" applyFont="1" applyFill="1" applyBorder="1" applyAlignment="1">
      <alignment vertical="center"/>
    </xf>
    <xf numFmtId="4" fontId="8" fillId="2" borderId="7" xfId="0" applyNumberFormat="1" applyFont="1" applyFill="1" applyBorder="1" applyAlignment="1">
      <alignment vertical="center"/>
    </xf>
    <xf numFmtId="4" fontId="40" fillId="2" borderId="7" xfId="0" applyNumberFormat="1" applyFont="1" applyFill="1" applyBorder="1" applyAlignment="1">
      <alignment vertical="center"/>
    </xf>
    <xf numFmtId="4" fontId="9" fillId="2" borderId="25" xfId="0" quotePrefix="1" applyNumberFormat="1" applyFont="1" applyFill="1" applyBorder="1" applyAlignment="1">
      <alignment horizontal="right" vertical="center" wrapText="1"/>
    </xf>
    <xf numFmtId="4" fontId="40" fillId="2" borderId="25" xfId="0" applyNumberFormat="1" applyFont="1" applyFill="1" applyBorder="1" applyAlignment="1">
      <alignment vertical="center"/>
    </xf>
    <xf numFmtId="4" fontId="40" fillId="2" borderId="25" xfId="0" applyNumberFormat="1" applyFont="1" applyFill="1" applyBorder="1" applyAlignment="1">
      <alignment horizontal="right" vertical="center"/>
    </xf>
    <xf numFmtId="4" fontId="40" fillId="2" borderId="8" xfId="0" applyNumberFormat="1" applyFont="1" applyFill="1" applyBorder="1" applyAlignment="1">
      <alignment horizontal="right" vertical="center"/>
    </xf>
    <xf numFmtId="0" fontId="51" fillId="2" borderId="25" xfId="0" quotePrefix="1" applyFont="1" applyFill="1" applyBorder="1" applyAlignment="1">
      <alignment horizontal="left" vertical="center" wrapText="1"/>
    </xf>
    <xf numFmtId="0" fontId="32" fillId="2" borderId="29" xfId="0" applyFont="1" applyFill="1" applyBorder="1" applyAlignment="1">
      <alignment horizontal="left" vertical="center" wrapText="1"/>
    </xf>
    <xf numFmtId="0" fontId="32" fillId="2" borderId="34" xfId="0" applyFont="1" applyFill="1" applyBorder="1" applyAlignment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right" vertical="center"/>
    </xf>
    <xf numFmtId="4" fontId="40" fillId="2" borderId="7" xfId="0" applyNumberFormat="1" applyFont="1" applyFill="1" applyBorder="1" applyAlignment="1">
      <alignment horizontal="right" vertical="center"/>
    </xf>
    <xf numFmtId="4" fontId="41" fillId="0" borderId="0" xfId="0" applyNumberFormat="1" applyFont="1"/>
    <xf numFmtId="0" fontId="34" fillId="2" borderId="0" xfId="0" quotePrefix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 wrapText="1"/>
    </xf>
    <xf numFmtId="0" fontId="6" fillId="19" borderId="2" xfId="0" applyFont="1" applyFill="1" applyBorder="1" applyAlignment="1">
      <alignment horizontal="left" vertical="center" wrapText="1"/>
    </xf>
    <xf numFmtId="4" fontId="10" fillId="19" borderId="3" xfId="0" applyNumberFormat="1" applyFont="1" applyFill="1" applyBorder="1" applyAlignment="1">
      <alignment horizontal="right" vertical="center" wrapText="1"/>
    </xf>
    <xf numFmtId="4" fontId="8" fillId="10" borderId="3" xfId="0" applyNumberFormat="1" applyFont="1" applyFill="1" applyBorder="1" applyAlignment="1">
      <alignment horizontal="right"/>
    </xf>
    <xf numFmtId="0" fontId="6" fillId="7" borderId="2" xfId="0" applyFont="1" applyFill="1" applyBorder="1" applyAlignment="1">
      <alignment horizontal="left" vertical="center" wrapText="1"/>
    </xf>
    <xf numFmtId="4" fontId="8" fillId="7" borderId="3" xfId="0" applyNumberFormat="1" applyFont="1" applyFill="1" applyBorder="1" applyAlignment="1">
      <alignment horizontal="right"/>
    </xf>
    <xf numFmtId="0" fontId="8" fillId="14" borderId="2" xfId="0" applyFont="1" applyFill="1" applyBorder="1" applyAlignment="1">
      <alignment horizontal="left" vertical="center" wrapText="1"/>
    </xf>
    <xf numFmtId="4" fontId="8" fillId="2" borderId="3" xfId="2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10" fillId="6" borderId="2" xfId="0" applyFont="1" applyFill="1" applyBorder="1" applyAlignment="1">
      <alignment horizontal="left" vertical="center" wrapText="1"/>
    </xf>
    <xf numFmtId="4" fontId="10" fillId="9" borderId="3" xfId="0" applyNumberFormat="1" applyFont="1" applyFill="1" applyBorder="1" applyAlignment="1">
      <alignment horizontal="right" wrapText="1"/>
    </xf>
    <xf numFmtId="4" fontId="29" fillId="5" borderId="3" xfId="0" applyNumberFormat="1" applyFont="1" applyFill="1" applyBorder="1" applyAlignment="1">
      <alignment horizontal="right"/>
    </xf>
    <xf numFmtId="0" fontId="6" fillId="6" borderId="2" xfId="0" applyFont="1" applyFill="1" applyBorder="1" applyAlignment="1">
      <alignment wrapText="1"/>
    </xf>
    <xf numFmtId="4" fontId="29" fillId="6" borderId="3" xfId="0" applyNumberFormat="1" applyFont="1" applyFill="1" applyBorder="1" applyAlignment="1">
      <alignment horizontal="right"/>
    </xf>
    <xf numFmtId="0" fontId="6" fillId="21" borderId="2" xfId="0" applyFont="1" applyFill="1" applyBorder="1" applyAlignment="1">
      <alignment wrapText="1"/>
    </xf>
    <xf numFmtId="4" fontId="29" fillId="21" borderId="3" xfId="0" applyNumberFormat="1" applyFont="1" applyFill="1" applyBorder="1" applyAlignment="1">
      <alignment horizontal="right"/>
    </xf>
    <xf numFmtId="0" fontId="31" fillId="12" borderId="2" xfId="0" applyFont="1" applyFill="1" applyBorder="1" applyAlignment="1">
      <alignment wrapText="1"/>
    </xf>
    <xf numFmtId="4" fontId="33" fillId="12" borderId="3" xfId="0" applyNumberFormat="1" applyFont="1" applyFill="1" applyBorder="1" applyAlignment="1">
      <alignment horizontal="right"/>
    </xf>
    <xf numFmtId="0" fontId="31" fillId="10" borderId="2" xfId="0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6" fillId="14" borderId="3" xfId="0" applyFont="1" applyFill="1" applyBorder="1" applyAlignment="1">
      <alignment horizontal="left" vertical="center" wrapText="1"/>
    </xf>
    <xf numFmtId="0" fontId="6" fillId="14" borderId="3" xfId="0" applyFont="1" applyFill="1" applyBorder="1" applyAlignment="1">
      <alignment horizontal="right" vertical="center" wrapText="1"/>
    </xf>
    <xf numFmtId="0" fontId="31" fillId="9" borderId="2" xfId="0" applyFont="1" applyFill="1" applyBorder="1" applyAlignment="1">
      <alignment horizontal="left" vertical="center" wrapText="1" indent="1"/>
    </xf>
    <xf numFmtId="0" fontId="31" fillId="9" borderId="4" xfId="0" applyFont="1" applyFill="1" applyBorder="1" applyAlignment="1">
      <alignment horizontal="left" vertical="center" wrapText="1" indent="1"/>
    </xf>
    <xf numFmtId="0" fontId="31" fillId="9" borderId="2" xfId="0" applyFont="1" applyFill="1" applyBorder="1" applyAlignment="1">
      <alignment wrapText="1"/>
    </xf>
    <xf numFmtId="0" fontId="31" fillId="9" borderId="3" xfId="0" applyFont="1" applyFill="1" applyBorder="1" applyAlignment="1">
      <alignment wrapText="1"/>
    </xf>
    <xf numFmtId="2" fontId="31" fillId="9" borderId="3" xfId="0" applyNumberFormat="1" applyFont="1" applyFill="1" applyBorder="1" applyAlignment="1">
      <alignment wrapText="1"/>
    </xf>
    <xf numFmtId="2" fontId="6" fillId="22" borderId="1" xfId="0" applyNumberFormat="1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wrapText="1"/>
    </xf>
    <xf numFmtId="2" fontId="6" fillId="8" borderId="3" xfId="0" applyNumberFormat="1" applyFont="1" applyFill="1" applyBorder="1" applyAlignment="1">
      <alignment wrapText="1"/>
    </xf>
    <xf numFmtId="2" fontId="6" fillId="14" borderId="3" xfId="0" applyNumberFormat="1" applyFont="1" applyFill="1" applyBorder="1" applyAlignment="1">
      <alignment wrapText="1"/>
    </xf>
    <xf numFmtId="2" fontId="3" fillId="2" borderId="3" xfId="0" applyNumberFormat="1" applyFont="1" applyFill="1" applyBorder="1" applyAlignment="1">
      <alignment horizontal="right"/>
    </xf>
    <xf numFmtId="0" fontId="6" fillId="10" borderId="2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31" fillId="10" borderId="1" xfId="0" applyFont="1" applyFill="1" applyBorder="1" applyAlignment="1">
      <alignment wrapText="1"/>
    </xf>
    <xf numFmtId="4" fontId="29" fillId="10" borderId="3" xfId="0" applyNumberFormat="1" applyFont="1" applyFill="1" applyBorder="1" applyAlignment="1">
      <alignment horizontal="right"/>
    </xf>
    <xf numFmtId="0" fontId="31" fillId="11" borderId="1" xfId="0" applyFont="1" applyFill="1" applyBorder="1" applyAlignment="1">
      <alignment wrapText="1"/>
    </xf>
    <xf numFmtId="0" fontId="26" fillId="2" borderId="2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14" borderId="1" xfId="0" applyFont="1" applyFill="1" applyBorder="1" applyAlignment="1">
      <alignment wrapText="1"/>
    </xf>
    <xf numFmtId="0" fontId="3" fillId="20" borderId="2" xfId="0" applyFont="1" applyFill="1" applyBorder="1" applyAlignment="1">
      <alignment horizontal="left" vertical="center" wrapText="1"/>
    </xf>
    <xf numFmtId="4" fontId="8" fillId="20" borderId="3" xfId="0" applyNumberFormat="1" applyFont="1" applyFill="1" applyBorder="1" applyAlignment="1">
      <alignment horizontal="right" vertical="center" wrapText="1"/>
    </xf>
    <xf numFmtId="0" fontId="25" fillId="8" borderId="1" xfId="0" applyFont="1" applyFill="1" applyBorder="1" applyAlignment="1">
      <alignment wrapText="1"/>
    </xf>
    <xf numFmtId="0" fontId="25" fillId="14" borderId="1" xfId="0" applyFont="1" applyFill="1" applyBorder="1" applyAlignment="1">
      <alignment wrapText="1"/>
    </xf>
    <xf numFmtId="4" fontId="6" fillId="10" borderId="1" xfId="0" applyNumberFormat="1" applyFont="1" applyFill="1" applyBorder="1" applyAlignment="1">
      <alignment horizontal="left"/>
    </xf>
    <xf numFmtId="0" fontId="17" fillId="2" borderId="2" xfId="0" applyFont="1" applyFill="1" applyBorder="1" applyAlignment="1">
      <alignment horizontal="left" vertical="center" wrapText="1" indent="1"/>
    </xf>
    <xf numFmtId="0" fontId="17" fillId="2" borderId="4" xfId="0" applyFont="1" applyFill="1" applyBorder="1" applyAlignment="1">
      <alignment horizontal="left" vertical="center" wrapText="1" indent="1"/>
    </xf>
    <xf numFmtId="4" fontId="33" fillId="10" borderId="3" xfId="0" applyNumberFormat="1" applyFont="1" applyFill="1" applyBorder="1" applyAlignment="1">
      <alignment horizontal="right"/>
    </xf>
    <xf numFmtId="0" fontId="25" fillId="2" borderId="2" xfId="0" applyFont="1" applyFill="1" applyBorder="1" applyAlignment="1">
      <alignment vertical="center" wrapText="1"/>
    </xf>
    <xf numFmtId="4" fontId="10" fillId="5" borderId="3" xfId="0" applyNumberFormat="1" applyFont="1" applyFill="1" applyBorder="1" applyAlignment="1">
      <alignment horizontal="right"/>
    </xf>
    <xf numFmtId="0" fontId="3" fillId="15" borderId="2" xfId="0" applyFont="1" applyFill="1" applyBorder="1" applyAlignment="1">
      <alignment wrapText="1"/>
    </xf>
    <xf numFmtId="4" fontId="8" fillId="15" borderId="3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14" borderId="2" xfId="0" applyFont="1" applyFill="1" applyBorder="1" applyAlignment="1">
      <alignment wrapText="1"/>
    </xf>
    <xf numFmtId="0" fontId="52" fillId="2" borderId="2" xfId="0" applyFont="1" applyFill="1" applyBorder="1" applyAlignment="1">
      <alignment vertical="center" wrapText="1"/>
    </xf>
    <xf numFmtId="0" fontId="6" fillId="16" borderId="2" xfId="0" applyFont="1" applyFill="1" applyBorder="1" applyAlignment="1">
      <alignment horizontal="left" vertical="center" wrapText="1"/>
    </xf>
    <xf numFmtId="4" fontId="8" fillId="16" borderId="3" xfId="0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6" fillId="4" borderId="2" xfId="0" applyFont="1" applyFill="1" applyBorder="1" applyAlignment="1">
      <alignment horizontal="left" vertical="center" wrapText="1"/>
    </xf>
    <xf numFmtId="0" fontId="6" fillId="14" borderId="4" xfId="0" applyFont="1" applyFill="1" applyBorder="1" applyAlignment="1">
      <alignment vertical="center" wrapText="1"/>
    </xf>
    <xf numFmtId="2" fontId="3" fillId="14" borderId="4" xfId="0" applyNumberFormat="1" applyFont="1" applyFill="1" applyBorder="1" applyAlignment="1">
      <alignment vertical="center" wrapText="1"/>
    </xf>
    <xf numFmtId="4" fontId="33" fillId="11" borderId="3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wrapText="1"/>
    </xf>
    <xf numFmtId="4" fontId="24" fillId="14" borderId="3" xfId="0" applyNumberFormat="1" applyFont="1" applyFill="1" applyBorder="1" applyAlignment="1">
      <alignment horizontal="right"/>
    </xf>
    <xf numFmtId="0" fontId="6" fillId="11" borderId="2" xfId="0" applyFont="1" applyFill="1" applyBorder="1" applyAlignment="1">
      <alignment wrapText="1"/>
    </xf>
    <xf numFmtId="0" fontId="17" fillId="0" borderId="2" xfId="0" applyFont="1" applyBorder="1" applyAlignment="1">
      <alignment wrapText="1"/>
    </xf>
    <xf numFmtId="0" fontId="6" fillId="5" borderId="3" xfId="0" applyFont="1" applyFill="1" applyBorder="1" applyAlignment="1">
      <alignment horizontal="left" vertical="center" wrapText="1"/>
    </xf>
    <xf numFmtId="4" fontId="3" fillId="5" borderId="3" xfId="2" applyNumberFormat="1" applyFont="1" applyFill="1" applyBorder="1" applyAlignment="1">
      <alignment horizontal="right" vertical="center" wrapText="1"/>
    </xf>
    <xf numFmtId="0" fontId="6" fillId="8" borderId="3" xfId="0" applyFont="1" applyFill="1" applyBorder="1" applyAlignment="1">
      <alignment horizontal="left" vertical="center" wrapText="1"/>
    </xf>
    <xf numFmtId="4" fontId="3" fillId="8" borderId="3" xfId="2" applyNumberFormat="1" applyFont="1" applyFill="1" applyBorder="1" applyAlignment="1">
      <alignment horizontal="right" vertical="center" wrapText="1"/>
    </xf>
    <xf numFmtId="2" fontId="3" fillId="14" borderId="3" xfId="0" applyNumberFormat="1" applyFont="1" applyFill="1" applyBorder="1" applyAlignment="1">
      <alignment horizontal="right" vertical="center" wrapText="1"/>
    </xf>
    <xf numFmtId="4" fontId="3" fillId="14" borderId="3" xfId="2" applyNumberFormat="1" applyFont="1" applyFill="1" applyBorder="1" applyAlignment="1">
      <alignment horizontal="right" vertical="center" wrapText="1"/>
    </xf>
    <xf numFmtId="4" fontId="29" fillId="11" borderId="3" xfId="0" applyNumberFormat="1" applyFont="1" applyFill="1" applyBorder="1" applyAlignment="1">
      <alignment horizontal="right"/>
    </xf>
    <xf numFmtId="4" fontId="37" fillId="11" borderId="3" xfId="0" applyNumberFormat="1" applyFont="1" applyFill="1" applyBorder="1" applyAlignment="1">
      <alignment horizontal="right"/>
    </xf>
    <xf numFmtId="0" fontId="26" fillId="2" borderId="2" xfId="1" applyFont="1" applyFill="1" applyBorder="1" applyAlignment="1">
      <alignment horizontal="center" vertical="center" wrapText="1" readingOrder="1"/>
    </xf>
    <xf numFmtId="0" fontId="21" fillId="5" borderId="2" xfId="1" applyFont="1" applyFill="1" applyBorder="1" applyAlignment="1">
      <alignment horizontal="left" vertical="center" wrapText="1" readingOrder="1"/>
    </xf>
    <xf numFmtId="0" fontId="21" fillId="8" borderId="2" xfId="1" applyFont="1" applyFill="1" applyBorder="1" applyAlignment="1">
      <alignment horizontal="left" vertical="center" wrapText="1" readingOrder="1"/>
    </xf>
    <xf numFmtId="0" fontId="26" fillId="0" borderId="2" xfId="1" applyFont="1" applyBorder="1" applyAlignment="1">
      <alignment horizontal="center" vertical="center" wrapText="1" readingOrder="1"/>
    </xf>
    <xf numFmtId="0" fontId="22" fillId="13" borderId="1" xfId="1" applyFont="1" applyFill="1" applyBorder="1" applyAlignment="1">
      <alignment vertical="center" wrapText="1" readingOrder="1"/>
    </xf>
    <xf numFmtId="0" fontId="22" fillId="8" borderId="1" xfId="1" applyFont="1" applyFill="1" applyBorder="1" applyAlignment="1">
      <alignment vertical="center" wrapText="1" readingOrder="1"/>
    </xf>
    <xf numFmtId="0" fontId="22" fillId="14" borderId="1" xfId="1" applyFont="1" applyFill="1" applyBorder="1" applyAlignment="1">
      <alignment vertical="center" wrapText="1" readingOrder="1"/>
    </xf>
    <xf numFmtId="0" fontId="23" fillId="0" borderId="1" xfId="1" applyFont="1" applyBorder="1" applyAlignment="1">
      <alignment vertical="center" wrapText="1" readingOrder="1"/>
    </xf>
    <xf numFmtId="0" fontId="19" fillId="8" borderId="1" xfId="0" applyFont="1" applyFill="1" applyBorder="1" applyAlignment="1">
      <alignment wrapText="1"/>
    </xf>
    <xf numFmtId="0" fontId="19" fillId="14" borderId="1" xfId="0" applyFont="1" applyFill="1" applyBorder="1" applyAlignment="1">
      <alignment wrapText="1"/>
    </xf>
    <xf numFmtId="0" fontId="21" fillId="5" borderId="1" xfId="1" applyFont="1" applyFill="1" applyBorder="1" applyAlignment="1">
      <alignment horizontal="left" vertical="center" wrapText="1" readingOrder="1"/>
    </xf>
    <xf numFmtId="0" fontId="21" fillId="8" borderId="1" xfId="1" applyFont="1" applyFill="1" applyBorder="1" applyAlignment="1">
      <alignment horizontal="left" vertical="center" wrapText="1" readingOrder="1"/>
    </xf>
    <xf numFmtId="0" fontId="3" fillId="2" borderId="3" xfId="0" applyFont="1" applyFill="1" applyBorder="1" applyAlignment="1">
      <alignment horizontal="left" vertical="center" wrapText="1" indent="1"/>
    </xf>
    <xf numFmtId="0" fontId="20" fillId="0" borderId="3" xfId="1" applyFont="1" applyBorder="1" applyAlignment="1">
      <alignment horizontal="center" vertical="center" wrapText="1"/>
    </xf>
    <xf numFmtId="4" fontId="33" fillId="2" borderId="3" xfId="0" applyNumberFormat="1" applyFont="1" applyFill="1" applyBorder="1" applyAlignment="1">
      <alignment horizontal="right"/>
    </xf>
    <xf numFmtId="0" fontId="6" fillId="18" borderId="2" xfId="0" applyFont="1" applyFill="1" applyBorder="1" applyAlignment="1">
      <alignment wrapText="1"/>
    </xf>
    <xf numFmtId="4" fontId="8" fillId="18" borderId="3" xfId="2" applyNumberFormat="1" applyFont="1" applyFill="1" applyBorder="1" applyAlignment="1">
      <alignment horizontal="right"/>
    </xf>
    <xf numFmtId="0" fontId="53" fillId="9" borderId="3" xfId="0" applyFont="1" applyFill="1" applyBorder="1" applyAlignment="1">
      <alignment wrapText="1"/>
    </xf>
    <xf numFmtId="4" fontId="40" fillId="9" borderId="3" xfId="0" applyNumberFormat="1" applyFont="1" applyFill="1" applyBorder="1" applyAlignment="1">
      <alignment horizontal="right"/>
    </xf>
    <xf numFmtId="4" fontId="1" fillId="2" borderId="3" xfId="2" applyNumberFormat="1" applyFont="1" applyFill="1" applyBorder="1"/>
    <xf numFmtId="0" fontId="54" fillId="2" borderId="3" xfId="0" applyFont="1" applyFill="1" applyBorder="1" applyAlignment="1">
      <alignment wrapText="1"/>
    </xf>
    <xf numFmtId="4" fontId="54" fillId="2" borderId="3" xfId="0" applyNumberFormat="1" applyFont="1" applyFill="1" applyBorder="1" applyAlignment="1">
      <alignment horizontal="right" wrapText="1"/>
    </xf>
    <xf numFmtId="4" fontId="40" fillId="2" borderId="3" xfId="0" applyNumberFormat="1" applyFont="1" applyFill="1" applyBorder="1" applyAlignment="1">
      <alignment horizontal="right"/>
    </xf>
    <xf numFmtId="0" fontId="55" fillId="5" borderId="22" xfId="0" applyFont="1" applyFill="1" applyBorder="1" applyAlignment="1">
      <alignment vertical="center" wrapText="1"/>
    </xf>
    <xf numFmtId="0" fontId="55" fillId="5" borderId="3" xfId="0" applyFont="1" applyFill="1" applyBorder="1" applyAlignment="1">
      <alignment vertical="center" wrapText="1"/>
    </xf>
    <xf numFmtId="0" fontId="55" fillId="5" borderId="3" xfId="0" applyFont="1" applyFill="1" applyBorder="1" applyAlignment="1">
      <alignment horizontal="left" vertical="center" wrapText="1"/>
    </xf>
    <xf numFmtId="4" fontId="40" fillId="5" borderId="3" xfId="0" applyNumberFormat="1" applyFont="1" applyFill="1" applyBorder="1" applyAlignment="1">
      <alignment horizontal="right"/>
    </xf>
    <xf numFmtId="0" fontId="55" fillId="8" borderId="3" xfId="0" applyFont="1" applyFill="1" applyBorder="1" applyAlignment="1">
      <alignment horizontal="left" vertical="center" wrapText="1"/>
    </xf>
    <xf numFmtId="4" fontId="40" fillId="8" borderId="3" xfId="0" applyNumberFormat="1" applyFont="1" applyFill="1" applyBorder="1" applyAlignment="1">
      <alignment horizontal="right"/>
    </xf>
    <xf numFmtId="0" fontId="55" fillId="14" borderId="3" xfId="0" applyFont="1" applyFill="1" applyBorder="1" applyAlignment="1">
      <alignment wrapText="1"/>
    </xf>
    <xf numFmtId="4" fontId="40" fillId="14" borderId="3" xfId="0" applyNumberFormat="1" applyFont="1" applyFill="1" applyBorder="1" applyAlignment="1">
      <alignment horizontal="right"/>
    </xf>
    <xf numFmtId="0" fontId="55" fillId="2" borderId="3" xfId="0" applyFont="1" applyFill="1" applyBorder="1" applyAlignment="1">
      <alignment wrapText="1"/>
    </xf>
    <xf numFmtId="4" fontId="55" fillId="2" borderId="3" xfId="0" applyNumberFormat="1" applyFont="1" applyFill="1" applyBorder="1" applyAlignment="1">
      <alignment horizontal="right" wrapText="1"/>
    </xf>
    <xf numFmtId="0" fontId="55" fillId="8" borderId="22" xfId="0" applyFont="1" applyFill="1" applyBorder="1" applyAlignment="1">
      <alignment vertical="center" wrapText="1"/>
    </xf>
    <xf numFmtId="0" fontId="55" fillId="8" borderId="3" xfId="0" applyFont="1" applyFill="1" applyBorder="1" applyAlignment="1">
      <alignment vertical="center" wrapText="1"/>
    </xf>
    <xf numFmtId="4" fontId="40" fillId="2" borderId="0" xfId="0" applyNumberFormat="1" applyFont="1" applyFill="1" applyAlignment="1">
      <alignment horizontal="right"/>
    </xf>
    <xf numFmtId="4" fontId="40" fillId="2" borderId="0" xfId="2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center" wrapText="1"/>
    </xf>
    <xf numFmtId="2" fontId="6" fillId="14" borderId="3" xfId="0" applyNumberFormat="1" applyFont="1" applyFill="1" applyBorder="1" applyAlignment="1">
      <alignment horizontal="right" vertical="center" wrapText="1"/>
    </xf>
    <xf numFmtId="4" fontId="3" fillId="2" borderId="36" xfId="0" applyNumberFormat="1" applyFont="1" applyFill="1" applyBorder="1" applyAlignment="1">
      <alignment horizontal="right"/>
    </xf>
    <xf numFmtId="4" fontId="8" fillId="2" borderId="0" xfId="0" applyNumberFormat="1" applyFont="1" applyFill="1" applyAlignment="1">
      <alignment horizontal="right"/>
    </xf>
    <xf numFmtId="2" fontId="0" fillId="0" borderId="0" xfId="0" applyNumberFormat="1"/>
    <xf numFmtId="0" fontId="17" fillId="17" borderId="2" xfId="0" applyFont="1" applyFill="1" applyBorder="1" applyAlignment="1">
      <alignment wrapText="1"/>
    </xf>
    <xf numFmtId="4" fontId="32" fillId="2" borderId="27" xfId="0" applyNumberFormat="1" applyFont="1" applyFill="1" applyBorder="1" applyAlignment="1">
      <alignment horizontal="right" vertical="center" wrapText="1"/>
    </xf>
    <xf numFmtId="4" fontId="32" fillId="2" borderId="28" xfId="0" applyNumberFormat="1" applyFont="1" applyFill="1" applyBorder="1" applyAlignment="1">
      <alignment horizontal="right" vertical="center" wrapText="1"/>
    </xf>
    <xf numFmtId="0" fontId="6" fillId="17" borderId="18" xfId="0" applyFont="1" applyFill="1" applyBorder="1" applyAlignment="1">
      <alignment horizontal="center" vertical="center" wrapText="1"/>
    </xf>
    <xf numFmtId="0" fontId="44" fillId="17" borderId="1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9" fillId="2" borderId="37" xfId="0" quotePrefix="1" applyFont="1" applyFill="1" applyBorder="1" applyAlignment="1">
      <alignment horizontal="left" vertical="center"/>
    </xf>
    <xf numFmtId="0" fontId="51" fillId="2" borderId="3" xfId="0" quotePrefix="1" applyFont="1" applyFill="1" applyBorder="1" applyAlignment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right" vertical="center" wrapText="1"/>
    </xf>
    <xf numFmtId="0" fontId="0" fillId="4" borderId="21" xfId="0" applyFill="1" applyBorder="1" applyAlignment="1">
      <alignment horizontal="center"/>
    </xf>
    <xf numFmtId="0" fontId="56" fillId="2" borderId="22" xfId="0" quotePrefix="1" applyFont="1" applyFill="1" applyBorder="1" applyAlignment="1">
      <alignment horizontal="left" vertical="center"/>
    </xf>
    <xf numFmtId="0" fontId="56" fillId="2" borderId="3" xfId="0" quotePrefix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/>
    </xf>
    <xf numFmtId="4" fontId="57" fillId="2" borderId="3" xfId="0" applyNumberFormat="1" applyFont="1" applyFill="1" applyBorder="1" applyAlignment="1">
      <alignment vertical="center"/>
    </xf>
    <xf numFmtId="0" fontId="56" fillId="2" borderId="3" xfId="0" quotePrefix="1" applyFont="1" applyFill="1" applyBorder="1" applyAlignment="1">
      <alignment horizontal="left" vertical="center"/>
    </xf>
    <xf numFmtId="4" fontId="0" fillId="0" borderId="25" xfId="0" applyNumberFormat="1" applyBorder="1"/>
    <xf numFmtId="4" fontId="0" fillId="0" borderId="8" xfId="0" applyNumberFormat="1" applyBorder="1"/>
    <xf numFmtId="4" fontId="45" fillId="2" borderId="3" xfId="0" applyNumberFormat="1" applyFont="1" applyFill="1" applyBorder="1" applyAlignment="1">
      <alignment vertical="center" wrapText="1"/>
    </xf>
    <xf numFmtId="4" fontId="56" fillId="2" borderId="3" xfId="0" quotePrefix="1" applyNumberFormat="1" applyFont="1" applyFill="1" applyBorder="1" applyAlignment="1">
      <alignment vertical="center" wrapText="1"/>
    </xf>
    <xf numFmtId="4" fontId="9" fillId="2" borderId="4" xfId="0" quotePrefix="1" applyNumberFormat="1" applyFont="1" applyFill="1" applyBorder="1" applyAlignment="1">
      <alignment vertical="center"/>
    </xf>
    <xf numFmtId="4" fontId="9" fillId="2" borderId="3" xfId="0" quotePrefix="1" applyNumberFormat="1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4" fontId="8" fillId="2" borderId="3" xfId="0" quotePrefix="1" applyNumberFormat="1" applyFont="1" applyFill="1" applyBorder="1" applyAlignment="1">
      <alignment vertical="center" wrapText="1"/>
    </xf>
    <xf numFmtId="4" fontId="8" fillId="2" borderId="3" xfId="2" quotePrefix="1" applyNumberFormat="1" applyFont="1" applyFill="1" applyBorder="1" applyAlignment="1">
      <alignment vertical="center" wrapText="1"/>
    </xf>
    <xf numFmtId="0" fontId="9" fillId="2" borderId="20" xfId="0" quotePrefix="1" applyFont="1" applyFill="1" applyBorder="1" applyAlignment="1">
      <alignment horizontal="left" vertical="center"/>
    </xf>
    <xf numFmtId="0" fontId="56" fillId="2" borderId="20" xfId="0" quotePrefix="1" applyFont="1" applyFill="1" applyBorder="1" applyAlignment="1">
      <alignment horizontal="left" vertical="center"/>
    </xf>
    <xf numFmtId="4" fontId="41" fillId="0" borderId="3" xfId="0" applyNumberFormat="1" applyFont="1" applyBorder="1"/>
    <xf numFmtId="0" fontId="0" fillId="0" borderId="3" xfId="0" applyBorder="1" applyAlignment="1">
      <alignment horizontal="left"/>
    </xf>
    <xf numFmtId="0" fontId="9" fillId="2" borderId="4" xfId="0" quotePrefix="1" applyFont="1" applyFill="1" applyBorder="1" applyAlignment="1">
      <alignment horizontal="left" vertical="center"/>
    </xf>
    <xf numFmtId="0" fontId="6" fillId="17" borderId="19" xfId="0" applyFont="1" applyFill="1" applyBorder="1" applyAlignment="1">
      <alignment horizontal="center" vertical="center" wrapText="1"/>
    </xf>
    <xf numFmtId="4" fontId="9" fillId="2" borderId="0" xfId="0" quotePrefix="1" applyNumberFormat="1" applyFont="1" applyFill="1" applyAlignment="1">
      <alignment vertical="center" wrapText="1"/>
    </xf>
    <xf numFmtId="4" fontId="40" fillId="2" borderId="0" xfId="0" applyNumberFormat="1" applyFont="1" applyFill="1" applyAlignment="1">
      <alignment vertical="center"/>
    </xf>
    <xf numFmtId="4" fontId="56" fillId="2" borderId="3" xfId="0" quotePrefix="1" applyNumberFormat="1" applyFont="1" applyFill="1" applyBorder="1" applyAlignment="1">
      <alignment horizontal="right" vertical="center" wrapText="1"/>
    </xf>
    <xf numFmtId="4" fontId="57" fillId="2" borderId="3" xfId="0" applyNumberFormat="1" applyFont="1" applyFill="1" applyBorder="1" applyAlignment="1">
      <alignment horizontal="right" vertical="center"/>
    </xf>
    <xf numFmtId="4" fontId="9" fillId="2" borderId="4" xfId="0" quotePrefix="1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 wrapText="1"/>
    </xf>
    <xf numFmtId="4" fontId="0" fillId="0" borderId="3" xfId="0" applyNumberFormat="1" applyBorder="1" applyAlignment="1">
      <alignment horizontal="right"/>
    </xf>
    <xf numFmtId="0" fontId="44" fillId="17" borderId="19" xfId="0" applyFont="1" applyFill="1" applyBorder="1" applyAlignment="1">
      <alignment horizontal="center" vertical="center" wrapText="1"/>
    </xf>
    <xf numFmtId="4" fontId="45" fillId="2" borderId="3" xfId="0" applyNumberFormat="1" applyFont="1" applyFill="1" applyBorder="1" applyAlignment="1">
      <alignment horizontal="right" vertical="center" wrapText="1"/>
    </xf>
    <xf numFmtId="0" fontId="32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right" vertical="center"/>
    </xf>
    <xf numFmtId="0" fontId="32" fillId="2" borderId="22" xfId="0" applyFont="1" applyFill="1" applyBorder="1" applyAlignment="1">
      <alignment horizontal="left" vertical="center" wrapText="1"/>
    </xf>
    <xf numFmtId="0" fontId="9" fillId="2" borderId="25" xfId="0" quotePrefix="1" applyFont="1" applyFill="1" applyBorder="1" applyAlignment="1">
      <alignment horizontal="left" vertical="center"/>
    </xf>
    <xf numFmtId="0" fontId="56" fillId="2" borderId="12" xfId="0" quotePrefix="1" applyFont="1" applyFill="1" applyBorder="1" applyAlignment="1">
      <alignment horizontal="left" vertical="center" wrapText="1"/>
    </xf>
    <xf numFmtId="0" fontId="56" fillId="2" borderId="1" xfId="0" quotePrefix="1" applyFont="1" applyFill="1" applyBorder="1" applyAlignment="1">
      <alignment vertical="center"/>
    </xf>
    <xf numFmtId="0" fontId="56" fillId="2" borderId="2" xfId="0" quotePrefix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horizontal="right" vertical="center"/>
    </xf>
    <xf numFmtId="0" fontId="52" fillId="2" borderId="22" xfId="0" quotePrefix="1" applyFont="1" applyFill="1" applyBorder="1" applyAlignment="1">
      <alignment horizontal="left" vertical="center"/>
    </xf>
    <xf numFmtId="0" fontId="52" fillId="2" borderId="3" xfId="0" quotePrefix="1" applyFont="1" applyFill="1" applyBorder="1" applyAlignment="1">
      <alignment horizontal="left" vertical="center"/>
    </xf>
    <xf numFmtId="0" fontId="52" fillId="2" borderId="4" xfId="0" quotePrefix="1" applyFont="1" applyFill="1" applyBorder="1" applyAlignment="1">
      <alignment horizontal="left" vertical="center"/>
    </xf>
    <xf numFmtId="4" fontId="52" fillId="2" borderId="3" xfId="0" quotePrefix="1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4" fontId="10" fillId="2" borderId="2" xfId="0" applyNumberFormat="1" applyFont="1" applyFill="1" applyBorder="1" applyAlignment="1">
      <alignment horizontal="right" vertical="center"/>
    </xf>
    <xf numFmtId="0" fontId="6" fillId="19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quotePrefix="1" applyFont="1" applyFill="1" applyAlignment="1">
      <alignment horizontal="left" wrapText="1"/>
    </xf>
    <xf numFmtId="0" fontId="10" fillId="2" borderId="0" xfId="0" quotePrefix="1" applyFont="1" applyFill="1" applyAlignment="1">
      <alignment horizontal="center" wrapText="1"/>
    </xf>
    <xf numFmtId="0" fontId="10" fillId="2" borderId="0" xfId="0" quotePrefix="1" applyFont="1" applyFill="1" applyAlignment="1">
      <alignment horizontal="left"/>
    </xf>
    <xf numFmtId="4" fontId="10" fillId="2" borderId="0" xfId="0" quotePrefix="1" applyNumberFormat="1" applyFont="1" applyFill="1" applyAlignment="1">
      <alignment horizontal="right"/>
    </xf>
    <xf numFmtId="4" fontId="10" fillId="2" borderId="0" xfId="0" applyNumberFormat="1" applyFont="1" applyFill="1" applyAlignment="1">
      <alignment horizontal="right" wrapText="1"/>
    </xf>
    <xf numFmtId="4" fontId="6" fillId="2" borderId="0" xfId="0" quotePrefix="1" applyNumberFormat="1" applyFont="1" applyFill="1" applyAlignment="1">
      <alignment horizontal="right"/>
    </xf>
    <xf numFmtId="0" fontId="44" fillId="3" borderId="18" xfId="0" applyFont="1" applyFill="1" applyBorder="1" applyAlignment="1">
      <alignment horizontal="center" vertical="center" wrapText="1"/>
    </xf>
    <xf numFmtId="0" fontId="44" fillId="19" borderId="18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" fontId="45" fillId="2" borderId="7" xfId="0" applyNumberFormat="1" applyFont="1" applyFill="1" applyBorder="1" applyAlignment="1">
      <alignment horizontal="right" vertical="center" wrapText="1"/>
    </xf>
    <xf numFmtId="4" fontId="10" fillId="2" borderId="22" xfId="0" applyNumberFormat="1" applyFont="1" applyFill="1" applyBorder="1" applyAlignment="1">
      <alignment horizontal="right" vertical="center"/>
    </xf>
    <xf numFmtId="4" fontId="10" fillId="2" borderId="7" xfId="0" applyNumberFormat="1" applyFont="1" applyFill="1" applyBorder="1" applyAlignment="1">
      <alignment horizontal="right" vertical="center"/>
    </xf>
    <xf numFmtId="4" fontId="10" fillId="2" borderId="38" xfId="0" applyNumberFormat="1" applyFont="1" applyFill="1" applyBorder="1" applyAlignment="1">
      <alignment horizontal="right" vertical="center"/>
    </xf>
    <xf numFmtId="4" fontId="52" fillId="2" borderId="7" xfId="0" quotePrefix="1" applyNumberFormat="1" applyFont="1" applyFill="1" applyBorder="1" applyAlignment="1">
      <alignment horizontal="right" vertical="center"/>
    </xf>
    <xf numFmtId="0" fontId="56" fillId="2" borderId="38" xfId="0" quotePrefix="1" applyFont="1" applyFill="1" applyBorder="1" applyAlignment="1">
      <alignment vertical="center"/>
    </xf>
    <xf numFmtId="4" fontId="57" fillId="2" borderId="7" xfId="0" applyNumberFormat="1" applyFont="1" applyFill="1" applyBorder="1" applyAlignment="1">
      <alignment vertical="center"/>
    </xf>
    <xf numFmtId="4" fontId="45" fillId="2" borderId="7" xfId="0" applyNumberFormat="1" applyFont="1" applyFill="1" applyBorder="1" applyAlignment="1">
      <alignment vertical="center" wrapText="1"/>
    </xf>
    <xf numFmtId="4" fontId="56" fillId="2" borderId="7" xfId="0" quotePrefix="1" applyNumberFormat="1" applyFont="1" applyFill="1" applyBorder="1" applyAlignment="1">
      <alignment vertical="center" wrapText="1"/>
    </xf>
    <xf numFmtId="4" fontId="9" fillId="2" borderId="7" xfId="0" quotePrefix="1" applyNumberFormat="1" applyFont="1" applyFill="1" applyBorder="1" applyAlignment="1">
      <alignment vertical="center" wrapText="1"/>
    </xf>
    <xf numFmtId="2" fontId="0" fillId="0" borderId="39" xfId="0" applyNumberFormat="1" applyBorder="1"/>
    <xf numFmtId="0" fontId="56" fillId="2" borderId="22" xfId="0" quotePrefix="1" applyFont="1" applyFill="1" applyBorder="1" applyAlignment="1">
      <alignment horizontal="left" vertical="center" wrapText="1"/>
    </xf>
    <xf numFmtId="0" fontId="9" fillId="2" borderId="22" xfId="0" quotePrefix="1" applyFont="1" applyFill="1" applyBorder="1" applyAlignment="1">
      <alignment horizontal="left" vertical="center" wrapText="1"/>
    </xf>
    <xf numFmtId="0" fontId="0" fillId="0" borderId="7" xfId="0" applyBorder="1"/>
    <xf numFmtId="0" fontId="8" fillId="2" borderId="22" xfId="0" quotePrefix="1" applyFont="1" applyFill="1" applyBorder="1" applyAlignment="1">
      <alignment horizontal="left" vertical="center" wrapText="1"/>
    </xf>
    <xf numFmtId="4" fontId="8" fillId="2" borderId="7" xfId="0" quotePrefix="1" applyNumberFormat="1" applyFont="1" applyFill="1" applyBorder="1" applyAlignment="1">
      <alignment vertical="center" wrapText="1"/>
    </xf>
    <xf numFmtId="0" fontId="0" fillId="0" borderId="39" xfId="0" applyBorder="1"/>
    <xf numFmtId="4" fontId="9" fillId="2" borderId="40" xfId="0" applyNumberFormat="1" applyFont="1" applyFill="1" applyBorder="1" applyAlignment="1">
      <alignment vertical="center" wrapText="1"/>
    </xf>
    <xf numFmtId="0" fontId="0" fillId="0" borderId="25" xfId="0" applyBorder="1" applyAlignment="1">
      <alignment horizontal="left"/>
    </xf>
    <xf numFmtId="4" fontId="0" fillId="0" borderId="25" xfId="0" applyNumberFormat="1" applyBorder="1" applyAlignment="1">
      <alignment horizontal="right"/>
    </xf>
    <xf numFmtId="4" fontId="40" fillId="2" borderId="8" xfId="0" applyNumberFormat="1" applyFont="1" applyFill="1" applyBorder="1" applyAlignment="1">
      <alignment vertical="center"/>
    </xf>
    <xf numFmtId="0" fontId="2" fillId="23" borderId="2" xfId="0" applyFont="1" applyFill="1" applyBorder="1" applyAlignment="1">
      <alignment horizontal="center" vertical="center" wrapText="1"/>
    </xf>
    <xf numFmtId="4" fontId="2" fillId="23" borderId="3" xfId="0" applyNumberFormat="1" applyFont="1" applyFill="1" applyBorder="1" applyAlignment="1">
      <alignment horizontal="right" vertical="center" wrapText="1"/>
    </xf>
    <xf numFmtId="4" fontId="8" fillId="2" borderId="4" xfId="2" applyNumberFormat="1" applyFont="1" applyFill="1" applyBorder="1" applyAlignment="1">
      <alignment horizontal="right"/>
    </xf>
    <xf numFmtId="0" fontId="31" fillId="4" borderId="41" xfId="0" applyFont="1" applyFill="1" applyBorder="1" applyAlignment="1">
      <alignment horizontal="center" vertical="center" wrapText="1"/>
    </xf>
    <xf numFmtId="4" fontId="2" fillId="23" borderId="7" xfId="0" applyNumberFormat="1" applyFont="1" applyFill="1" applyBorder="1" applyAlignment="1">
      <alignment horizontal="right" vertical="center" wrapText="1"/>
    </xf>
    <xf numFmtId="4" fontId="10" fillId="19" borderId="7" xfId="0" applyNumberFormat="1" applyFont="1" applyFill="1" applyBorder="1" applyAlignment="1">
      <alignment horizontal="right" vertical="center" wrapText="1"/>
    </xf>
    <xf numFmtId="4" fontId="8" fillId="10" borderId="7" xfId="0" applyNumberFormat="1" applyFont="1" applyFill="1" applyBorder="1" applyAlignment="1">
      <alignment horizontal="right"/>
    </xf>
    <xf numFmtId="4" fontId="8" fillId="9" borderId="7" xfId="0" applyNumberFormat="1" applyFont="1" applyFill="1" applyBorder="1" applyAlignment="1">
      <alignment horizontal="right"/>
    </xf>
    <xf numFmtId="4" fontId="8" fillId="2" borderId="7" xfId="0" applyNumberFormat="1" applyFont="1" applyFill="1" applyBorder="1" applyAlignment="1">
      <alignment horizontal="right"/>
    </xf>
    <xf numFmtId="4" fontId="8" fillId="5" borderId="7" xfId="0" applyNumberFormat="1" applyFont="1" applyFill="1" applyBorder="1" applyAlignment="1">
      <alignment horizontal="right"/>
    </xf>
    <xf numFmtId="4" fontId="8" fillId="7" borderId="7" xfId="0" applyNumberFormat="1" applyFont="1" applyFill="1" applyBorder="1" applyAlignment="1">
      <alignment horizontal="right"/>
    </xf>
    <xf numFmtId="0" fontId="8" fillId="14" borderId="35" xfId="0" applyFont="1" applyFill="1" applyBorder="1" applyAlignment="1">
      <alignment horizontal="left" vertical="center" wrapText="1" indent="1"/>
    </xf>
    <xf numFmtId="4" fontId="8" fillId="14" borderId="7" xfId="0" applyNumberFormat="1" applyFont="1" applyFill="1" applyBorder="1" applyAlignment="1">
      <alignment horizontal="right"/>
    </xf>
    <xf numFmtId="4" fontId="8" fillId="2" borderId="7" xfId="2" applyNumberFormat="1" applyFont="1" applyFill="1" applyBorder="1" applyAlignment="1">
      <alignment horizontal="right"/>
    </xf>
    <xf numFmtId="0" fontId="3" fillId="2" borderId="35" xfId="0" applyFont="1" applyFill="1" applyBorder="1" applyAlignment="1">
      <alignment horizontal="left" vertical="center" wrapText="1" indent="1"/>
    </xf>
    <xf numFmtId="0" fontId="3" fillId="14" borderId="35" xfId="0" applyFont="1" applyFill="1" applyBorder="1" applyAlignment="1">
      <alignment horizontal="left" vertical="center" wrapText="1" indent="1"/>
    </xf>
    <xf numFmtId="4" fontId="3" fillId="2" borderId="7" xfId="0" applyNumberFormat="1" applyFont="1" applyFill="1" applyBorder="1" applyAlignment="1">
      <alignment horizontal="right"/>
    </xf>
    <xf numFmtId="0" fontId="3" fillId="7" borderId="35" xfId="0" applyFont="1" applyFill="1" applyBorder="1" applyAlignment="1">
      <alignment horizontal="left" vertical="center" wrapText="1" indent="1"/>
    </xf>
    <xf numFmtId="4" fontId="8" fillId="6" borderId="7" xfId="0" applyNumberFormat="1" applyFont="1" applyFill="1" applyBorder="1" applyAlignment="1">
      <alignment horizontal="right"/>
    </xf>
    <xf numFmtId="0" fontId="6" fillId="14" borderId="35" xfId="0" applyFont="1" applyFill="1" applyBorder="1" applyAlignment="1">
      <alignment horizontal="left" vertical="center" wrapText="1" indent="1"/>
    </xf>
    <xf numFmtId="4" fontId="3" fillId="2" borderId="7" xfId="2" applyNumberFormat="1" applyFont="1" applyFill="1" applyBorder="1" applyAlignment="1">
      <alignment horizontal="right"/>
    </xf>
    <xf numFmtId="4" fontId="10" fillId="9" borderId="7" xfId="0" applyNumberFormat="1" applyFont="1" applyFill="1" applyBorder="1" applyAlignment="1">
      <alignment horizontal="right" wrapText="1"/>
    </xf>
    <xf numFmtId="0" fontId="3" fillId="2" borderId="35" xfId="0" applyFont="1" applyFill="1" applyBorder="1" applyAlignment="1">
      <alignment horizontal="left" vertical="center" indent="1"/>
    </xf>
    <xf numFmtId="4" fontId="29" fillId="5" borderId="7" xfId="0" applyNumberFormat="1" applyFont="1" applyFill="1" applyBorder="1" applyAlignment="1">
      <alignment horizontal="right"/>
    </xf>
    <xf numFmtId="4" fontId="29" fillId="6" borderId="7" xfId="0" applyNumberFormat="1" applyFont="1" applyFill="1" applyBorder="1" applyAlignment="1">
      <alignment horizontal="right"/>
    </xf>
    <xf numFmtId="4" fontId="29" fillId="21" borderId="7" xfId="0" applyNumberFormat="1" applyFont="1" applyFill="1" applyBorder="1" applyAlignment="1">
      <alignment horizontal="right"/>
    </xf>
    <xf numFmtId="0" fontId="37" fillId="12" borderId="35" xfId="0" applyFont="1" applyFill="1" applyBorder="1" applyAlignment="1">
      <alignment horizontal="left" vertical="center" indent="1"/>
    </xf>
    <xf numFmtId="4" fontId="33" fillId="12" borderId="7" xfId="0" applyNumberFormat="1" applyFont="1" applyFill="1" applyBorder="1" applyAlignment="1">
      <alignment horizontal="right"/>
    </xf>
    <xf numFmtId="0" fontId="31" fillId="10" borderId="35" xfId="0" applyFont="1" applyFill="1" applyBorder="1" applyAlignment="1">
      <alignment vertical="center"/>
    </xf>
    <xf numFmtId="0" fontId="3" fillId="5" borderId="35" xfId="0" applyFont="1" applyFill="1" applyBorder="1" applyAlignment="1">
      <alignment horizontal="left" vertical="center" wrapText="1" indent="1"/>
    </xf>
    <xf numFmtId="0" fontId="3" fillId="8" borderId="35" xfId="0" applyFont="1" applyFill="1" applyBorder="1" applyAlignment="1">
      <alignment horizontal="left" vertical="center" wrapText="1" indent="1"/>
    </xf>
    <xf numFmtId="4" fontId="8" fillId="8" borderId="7" xfId="0" applyNumberFormat="1" applyFont="1" applyFill="1" applyBorder="1" applyAlignment="1">
      <alignment horizontal="right"/>
    </xf>
    <xf numFmtId="4" fontId="3" fillId="10" borderId="38" xfId="0" applyNumberFormat="1" applyFont="1" applyFill="1" applyBorder="1" applyAlignment="1">
      <alignment horizontal="right"/>
    </xf>
    <xf numFmtId="4" fontId="3" fillId="2" borderId="38" xfId="0" applyNumberFormat="1" applyFont="1" applyFill="1" applyBorder="1" applyAlignment="1">
      <alignment horizontal="right"/>
    </xf>
    <xf numFmtId="4" fontId="3" fillId="5" borderId="38" xfId="0" applyNumberFormat="1" applyFont="1" applyFill="1" applyBorder="1" applyAlignment="1">
      <alignment horizontal="right"/>
    </xf>
    <xf numFmtId="4" fontId="3" fillId="8" borderId="38" xfId="0" applyNumberFormat="1" applyFont="1" applyFill="1" applyBorder="1" applyAlignment="1">
      <alignment horizontal="right"/>
    </xf>
    <xf numFmtId="4" fontId="3" fillId="14" borderId="38" xfId="0" applyNumberFormat="1" applyFont="1" applyFill="1" applyBorder="1" applyAlignment="1">
      <alignment horizontal="right"/>
    </xf>
    <xf numFmtId="2" fontId="3" fillId="14" borderId="7" xfId="0" applyNumberFormat="1" applyFon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/>
    </xf>
    <xf numFmtId="2" fontId="6" fillId="14" borderId="7" xfId="0" applyNumberFormat="1" applyFont="1" applyFill="1" applyBorder="1" applyAlignment="1">
      <alignment horizontal="right" vertical="center" wrapText="1"/>
    </xf>
    <xf numFmtId="0" fontId="3" fillId="0" borderId="35" xfId="0" applyFont="1" applyBorder="1" applyAlignment="1">
      <alignment horizontal="center" wrapText="1"/>
    </xf>
    <xf numFmtId="0" fontId="31" fillId="9" borderId="35" xfId="0" applyFont="1" applyFill="1" applyBorder="1" applyAlignment="1">
      <alignment vertical="center"/>
    </xf>
    <xf numFmtId="4" fontId="3" fillId="2" borderId="39" xfId="0" applyNumberFormat="1" applyFont="1" applyFill="1" applyBorder="1" applyAlignment="1">
      <alignment horizontal="right"/>
    </xf>
    <xf numFmtId="4" fontId="40" fillId="9" borderId="7" xfId="0" applyNumberFormat="1" applyFont="1" applyFill="1" applyBorder="1" applyAlignment="1">
      <alignment horizontal="right"/>
    </xf>
    <xf numFmtId="4" fontId="40" fillId="2" borderId="7" xfId="0" applyNumberFormat="1" applyFont="1" applyFill="1" applyBorder="1" applyAlignment="1">
      <alignment horizontal="right"/>
    </xf>
    <xf numFmtId="4" fontId="40" fillId="5" borderId="7" xfId="0" applyNumberFormat="1" applyFont="1" applyFill="1" applyBorder="1" applyAlignment="1">
      <alignment horizontal="right"/>
    </xf>
    <xf numFmtId="4" fontId="40" fillId="8" borderId="7" xfId="0" applyNumberFormat="1" applyFont="1" applyFill="1" applyBorder="1" applyAlignment="1">
      <alignment horizontal="right"/>
    </xf>
    <xf numFmtId="4" fontId="40" fillId="14" borderId="7" xfId="0" applyNumberFormat="1" applyFont="1" applyFill="1" applyBorder="1" applyAlignment="1">
      <alignment horizontal="right"/>
    </xf>
    <xf numFmtId="4" fontId="1" fillId="2" borderId="7" xfId="2" applyNumberFormat="1" applyFont="1" applyFill="1" applyBorder="1"/>
    <xf numFmtId="0" fontId="0" fillId="0" borderId="42" xfId="0" applyBorder="1"/>
    <xf numFmtId="2" fontId="31" fillId="9" borderId="7" xfId="0" applyNumberFormat="1" applyFont="1" applyFill="1" applyBorder="1" applyAlignment="1">
      <alignment wrapText="1"/>
    </xf>
    <xf numFmtId="2" fontId="6" fillId="22" borderId="7" xfId="0" applyNumberFormat="1" applyFont="1" applyFill="1" applyBorder="1" applyAlignment="1">
      <alignment horizontal="center" vertical="center" wrapText="1"/>
    </xf>
    <xf numFmtId="2" fontId="6" fillId="5" borderId="7" xfId="0" applyNumberFormat="1" applyFont="1" applyFill="1" applyBorder="1" applyAlignment="1">
      <alignment wrapText="1"/>
    </xf>
    <xf numFmtId="2" fontId="6" fillId="8" borderId="7" xfId="0" applyNumberFormat="1" applyFont="1" applyFill="1" applyBorder="1" applyAlignment="1">
      <alignment wrapText="1"/>
    </xf>
    <xf numFmtId="2" fontId="6" fillId="14" borderId="7" xfId="0" applyNumberFormat="1" applyFont="1" applyFill="1" applyBorder="1" applyAlignment="1">
      <alignment wrapText="1"/>
    </xf>
    <xf numFmtId="2" fontId="3" fillId="2" borderId="7" xfId="0" applyNumberFormat="1" applyFont="1" applyFill="1" applyBorder="1" applyAlignment="1">
      <alignment horizontal="right"/>
    </xf>
    <xf numFmtId="0" fontId="6" fillId="10" borderId="35" xfId="0" applyFont="1" applyFill="1" applyBorder="1" applyAlignment="1">
      <alignment horizontal="left" vertical="center" indent="1"/>
    </xf>
    <xf numFmtId="4" fontId="8" fillId="10" borderId="7" xfId="2" applyNumberFormat="1" applyFont="1" applyFill="1" applyBorder="1" applyAlignment="1">
      <alignment horizontal="right"/>
    </xf>
    <xf numFmtId="0" fontId="31" fillId="11" borderId="35" xfId="0" applyFont="1" applyFill="1" applyBorder="1" applyAlignment="1">
      <alignment vertical="center"/>
    </xf>
    <xf numFmtId="4" fontId="8" fillId="11" borderId="7" xfId="2" applyNumberFormat="1" applyFont="1" applyFill="1" applyBorder="1" applyAlignment="1">
      <alignment horizontal="right"/>
    </xf>
    <xf numFmtId="4" fontId="8" fillId="5" borderId="7" xfId="2" applyNumberFormat="1" applyFont="1" applyFill="1" applyBorder="1" applyAlignment="1">
      <alignment horizontal="right"/>
    </xf>
    <xf numFmtId="4" fontId="8" fillId="8" borderId="7" xfId="2" applyNumberFormat="1" applyFont="1" applyFill="1" applyBorder="1" applyAlignment="1">
      <alignment horizontal="right"/>
    </xf>
    <xf numFmtId="4" fontId="8" fillId="14" borderId="7" xfId="2" applyNumberFormat="1" applyFont="1" applyFill="1" applyBorder="1" applyAlignment="1">
      <alignment horizontal="right"/>
    </xf>
    <xf numFmtId="0" fontId="31" fillId="10" borderId="35" xfId="0" applyFont="1" applyFill="1" applyBorder="1" applyAlignment="1">
      <alignment horizontal="left" vertical="center" indent="1"/>
    </xf>
    <xf numFmtId="4" fontId="29" fillId="10" borderId="7" xfId="0" applyNumberFormat="1" applyFont="1" applyFill="1" applyBorder="1" applyAlignment="1">
      <alignment horizontal="right"/>
    </xf>
    <xf numFmtId="0" fontId="31" fillId="11" borderId="35" xfId="0" applyFont="1" applyFill="1" applyBorder="1" applyAlignment="1">
      <alignment horizontal="left" vertical="center" indent="1"/>
    </xf>
    <xf numFmtId="4" fontId="8" fillId="11" borderId="7" xfId="0" applyNumberFormat="1" applyFont="1" applyFill="1" applyBorder="1" applyAlignment="1">
      <alignment horizontal="right"/>
    </xf>
    <xf numFmtId="0" fontId="3" fillId="20" borderId="35" xfId="0" applyFont="1" applyFill="1" applyBorder="1" applyAlignment="1">
      <alignment horizontal="left" vertical="center" wrapText="1" indent="1"/>
    </xf>
    <xf numFmtId="4" fontId="8" fillId="20" borderId="7" xfId="0" applyNumberFormat="1" applyFont="1" applyFill="1" applyBorder="1" applyAlignment="1">
      <alignment horizontal="right" vertical="center" wrapText="1"/>
    </xf>
    <xf numFmtId="4" fontId="10" fillId="10" borderId="7" xfId="0" applyNumberFormat="1" applyFont="1" applyFill="1" applyBorder="1" applyAlignment="1">
      <alignment horizontal="right"/>
    </xf>
    <xf numFmtId="0" fontId="17" fillId="2" borderId="35" xfId="0" applyFont="1" applyFill="1" applyBorder="1" applyAlignment="1">
      <alignment vertical="center"/>
    </xf>
    <xf numFmtId="0" fontId="6" fillId="5" borderId="35" xfId="0" applyFont="1" applyFill="1" applyBorder="1" applyAlignment="1">
      <alignment horizontal="left" vertical="center" wrapText="1" indent="1"/>
    </xf>
    <xf numFmtId="0" fontId="6" fillId="8" borderId="35" xfId="0" applyFont="1" applyFill="1" applyBorder="1" applyAlignment="1">
      <alignment horizontal="left" vertical="center" wrapText="1" indent="1"/>
    </xf>
    <xf numFmtId="4" fontId="33" fillId="10" borderId="7" xfId="0" applyNumberFormat="1" applyFont="1" applyFill="1" applyBorder="1" applyAlignment="1">
      <alignment horizontal="right"/>
    </xf>
    <xf numFmtId="0" fontId="6" fillId="5" borderId="35" xfId="0" applyFont="1" applyFill="1" applyBorder="1" applyAlignment="1">
      <alignment horizontal="center" vertical="center" wrapText="1"/>
    </xf>
    <xf numFmtId="4" fontId="10" fillId="5" borderId="7" xfId="0" applyNumberFormat="1" applyFont="1" applyFill="1" applyBorder="1" applyAlignment="1">
      <alignment horizontal="right"/>
    </xf>
    <xf numFmtId="0" fontId="3" fillId="15" borderId="35" xfId="0" applyFont="1" applyFill="1" applyBorder="1" applyAlignment="1">
      <alignment horizontal="center" vertical="center" wrapText="1"/>
    </xf>
    <xf numFmtId="4" fontId="8" fillId="15" borderId="7" xfId="0" applyNumberFormat="1" applyFont="1" applyFill="1" applyBorder="1" applyAlignment="1">
      <alignment horizontal="right"/>
    </xf>
    <xf numFmtId="0" fontId="3" fillId="4" borderId="35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right"/>
    </xf>
    <xf numFmtId="0" fontId="3" fillId="2" borderId="35" xfId="0" applyFont="1" applyFill="1" applyBorder="1" applyAlignment="1">
      <alignment horizontal="center" vertical="center" wrapText="1"/>
    </xf>
    <xf numFmtId="0" fontId="3" fillId="14" borderId="35" xfId="0" applyFont="1" applyFill="1" applyBorder="1" applyAlignment="1">
      <alignment horizontal="center" vertical="center" wrapText="1"/>
    </xf>
    <xf numFmtId="0" fontId="3" fillId="16" borderId="35" xfId="0" applyFont="1" applyFill="1" applyBorder="1" applyAlignment="1">
      <alignment horizontal="left" vertical="center" wrapText="1" indent="1"/>
    </xf>
    <xf numFmtId="4" fontId="8" fillId="16" borderId="7" xfId="0" applyNumberFormat="1" applyFont="1" applyFill="1" applyBorder="1" applyAlignment="1">
      <alignment horizontal="right"/>
    </xf>
    <xf numFmtId="0" fontId="17" fillId="2" borderId="3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left" vertical="center" wrapText="1" indent="1"/>
    </xf>
    <xf numFmtId="2" fontId="3" fillId="14" borderId="38" xfId="0" applyNumberFormat="1" applyFont="1" applyFill="1" applyBorder="1" applyAlignment="1">
      <alignment vertical="center" wrapText="1"/>
    </xf>
    <xf numFmtId="4" fontId="33" fillId="11" borderId="7" xfId="0" applyNumberFormat="1" applyFont="1" applyFill="1" applyBorder="1" applyAlignment="1">
      <alignment horizontal="right"/>
    </xf>
    <xf numFmtId="0" fontId="6" fillId="14" borderId="35" xfId="0" applyFont="1" applyFill="1" applyBorder="1" applyAlignment="1">
      <alignment vertical="center" wrapText="1"/>
    </xf>
    <xf numFmtId="4" fontId="24" fillId="14" borderId="7" xfId="0" applyNumberFormat="1" applyFont="1" applyFill="1" applyBorder="1" applyAlignment="1">
      <alignment horizontal="right"/>
    </xf>
    <xf numFmtId="0" fontId="6" fillId="11" borderId="35" xfId="0" applyFont="1" applyFill="1" applyBorder="1" applyAlignment="1">
      <alignment vertical="center"/>
    </xf>
    <xf numFmtId="4" fontId="3" fillId="5" borderId="7" xfId="2" applyNumberFormat="1" applyFont="1" applyFill="1" applyBorder="1" applyAlignment="1">
      <alignment horizontal="right" vertical="center" wrapText="1"/>
    </xf>
    <xf numFmtId="4" fontId="3" fillId="8" borderId="7" xfId="2" applyNumberFormat="1" applyFont="1" applyFill="1" applyBorder="1" applyAlignment="1">
      <alignment horizontal="right" vertical="center" wrapText="1"/>
    </xf>
    <xf numFmtId="4" fontId="3" fillId="14" borderId="7" xfId="2" applyNumberFormat="1" applyFont="1" applyFill="1" applyBorder="1" applyAlignment="1">
      <alignment horizontal="right" vertical="center" wrapText="1"/>
    </xf>
    <xf numFmtId="4" fontId="29" fillId="11" borderId="7" xfId="0" applyNumberFormat="1" applyFont="1" applyFill="1" applyBorder="1" applyAlignment="1">
      <alignment horizontal="right"/>
    </xf>
    <xf numFmtId="0" fontId="3" fillId="2" borderId="35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left" vertical="center" wrapText="1" indent="1"/>
    </xf>
    <xf numFmtId="4" fontId="33" fillId="2" borderId="7" xfId="0" applyNumberFormat="1" applyFont="1" applyFill="1" applyBorder="1" applyAlignment="1">
      <alignment horizontal="right"/>
    </xf>
    <xf numFmtId="4" fontId="8" fillId="18" borderId="7" xfId="2" applyNumberFormat="1" applyFont="1" applyFill="1" applyBorder="1" applyAlignment="1">
      <alignment horizontal="right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wrapText="1"/>
    </xf>
    <xf numFmtId="4" fontId="3" fillId="2" borderId="25" xfId="2" applyNumberFormat="1" applyFont="1" applyFill="1" applyBorder="1" applyAlignment="1">
      <alignment horizontal="right"/>
    </xf>
    <xf numFmtId="4" fontId="8" fillId="2" borderId="25" xfId="2" applyNumberFormat="1" applyFont="1" applyFill="1" applyBorder="1" applyAlignment="1">
      <alignment horizontal="right"/>
    </xf>
    <xf numFmtId="4" fontId="8" fillId="2" borderId="25" xfId="0" applyNumberFormat="1" applyFont="1" applyFill="1" applyBorder="1" applyAlignment="1">
      <alignment horizontal="right"/>
    </xf>
    <xf numFmtId="4" fontId="8" fillId="2" borderId="8" xfId="2" applyNumberFormat="1" applyFont="1" applyFill="1" applyBorder="1" applyAlignment="1">
      <alignment horizontal="right"/>
    </xf>
    <xf numFmtId="4" fontId="45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vertical="center"/>
    </xf>
    <xf numFmtId="4" fontId="49" fillId="0" borderId="1" xfId="0" applyNumberFormat="1" applyFont="1" applyBorder="1" applyAlignment="1">
      <alignment horizontal="right"/>
    </xf>
    <xf numFmtId="4" fontId="49" fillId="2" borderId="1" xfId="0" applyNumberFormat="1" applyFont="1" applyFill="1" applyBorder="1" applyAlignment="1">
      <alignment horizontal="right" vertical="center"/>
    </xf>
    <xf numFmtId="4" fontId="33" fillId="2" borderId="1" xfId="0" applyNumberFormat="1" applyFont="1" applyFill="1" applyBorder="1" applyAlignment="1">
      <alignment horizontal="right" vertical="center"/>
    </xf>
    <xf numFmtId="4" fontId="50" fillId="0" borderId="24" xfId="0" applyNumberFormat="1" applyFont="1" applyBorder="1" applyAlignment="1">
      <alignment horizontal="right" vertical="center"/>
    </xf>
    <xf numFmtId="2" fontId="0" fillId="0" borderId="3" xfId="0" applyNumberFormat="1" applyBorder="1"/>
    <xf numFmtId="0" fontId="44" fillId="17" borderId="34" xfId="0" applyFont="1" applyFill="1" applyBorder="1" applyAlignment="1">
      <alignment horizontal="center" vertical="center" wrapText="1"/>
    </xf>
    <xf numFmtId="0" fontId="44" fillId="17" borderId="31" xfId="0" applyFont="1" applyFill="1" applyBorder="1" applyAlignment="1">
      <alignment horizontal="center" vertical="center" wrapText="1"/>
    </xf>
    <xf numFmtId="4" fontId="48" fillId="2" borderId="7" xfId="0" applyNumberFormat="1" applyFont="1" applyFill="1" applyBorder="1" applyAlignment="1">
      <alignment horizontal="right" vertical="center"/>
    </xf>
    <xf numFmtId="2" fontId="0" fillId="0" borderId="7" xfId="0" applyNumberFormat="1" applyBorder="1"/>
    <xf numFmtId="0" fontId="6" fillId="4" borderId="46" xfId="0" applyFont="1" applyFill="1" applyBorder="1" applyAlignment="1">
      <alignment horizontal="center" vertical="center" wrapText="1"/>
    </xf>
    <xf numFmtId="2" fontId="0" fillId="0" borderId="25" xfId="0" applyNumberFormat="1" applyBorder="1"/>
    <xf numFmtId="2" fontId="0" fillId="0" borderId="8" xfId="0" applyNumberFormat="1" applyBorder="1"/>
    <xf numFmtId="4" fontId="48" fillId="2" borderId="1" xfId="2" applyNumberFormat="1" applyFont="1" applyFill="1" applyBorder="1" applyAlignment="1">
      <alignment horizontal="right"/>
    </xf>
    <xf numFmtId="4" fontId="45" fillId="2" borderId="1" xfId="2" applyNumberFormat="1" applyFont="1" applyFill="1" applyBorder="1" applyAlignment="1">
      <alignment horizontal="right"/>
    </xf>
    <xf numFmtId="4" fontId="49" fillId="0" borderId="1" xfId="0" applyNumberFormat="1" applyFont="1" applyBorder="1"/>
    <xf numFmtId="4" fontId="33" fillId="2" borderId="1" xfId="2" applyNumberFormat="1" applyFont="1" applyFill="1" applyBorder="1" applyAlignment="1">
      <alignment horizontal="right"/>
    </xf>
    <xf numFmtId="0" fontId="0" fillId="0" borderId="24" xfId="0" applyBorder="1"/>
    <xf numFmtId="4" fontId="8" fillId="2" borderId="47" xfId="0" applyNumberFormat="1" applyFont="1" applyFill="1" applyBorder="1" applyAlignment="1">
      <alignment vertical="center"/>
    </xf>
    <xf numFmtId="2" fontId="0" fillId="0" borderId="47" xfId="0" applyNumberFormat="1" applyBorder="1"/>
    <xf numFmtId="2" fontId="0" fillId="0" borderId="48" xfId="0" applyNumberFormat="1" applyBorder="1"/>
    <xf numFmtId="0" fontId="9" fillId="2" borderId="11" xfId="0" quotePrefix="1" applyFont="1" applyFill="1" applyBorder="1" applyAlignment="1">
      <alignment horizontal="left" vertical="center"/>
    </xf>
    <xf numFmtId="0" fontId="9" fillId="2" borderId="47" xfId="0" quotePrefix="1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45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0" fillId="2" borderId="0" xfId="0" quotePrefix="1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5" fillId="2" borderId="3" xfId="0" applyFont="1" applyFill="1" applyBorder="1" applyAlignment="1">
      <alignment horizontal="left" vertical="center" wrapText="1"/>
    </xf>
    <xf numFmtId="0" fontId="45" fillId="2" borderId="25" xfId="0" applyFont="1" applyFill="1" applyBorder="1" applyAlignment="1">
      <alignment horizontal="left" vertical="center" wrapText="1"/>
    </xf>
    <xf numFmtId="0" fontId="48" fillId="2" borderId="22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6" fillId="2" borderId="1" xfId="0" quotePrefix="1" applyFont="1" applyFill="1" applyBorder="1" applyAlignment="1">
      <alignment horizontal="left" vertical="center" wrapText="1"/>
    </xf>
    <xf numFmtId="0" fontId="56" fillId="2" borderId="2" xfId="0" quotePrefix="1" applyFont="1" applyFill="1" applyBorder="1" applyAlignment="1">
      <alignment horizontal="left" vertical="center" wrapText="1"/>
    </xf>
    <xf numFmtId="0" fontId="56" fillId="2" borderId="38" xfId="0" quotePrefix="1" applyFont="1" applyFill="1" applyBorder="1" applyAlignment="1">
      <alignment horizontal="left" vertical="center" wrapText="1"/>
    </xf>
    <xf numFmtId="0" fontId="56" fillId="2" borderId="3" xfId="0" quotePrefix="1" applyFont="1" applyFill="1" applyBorder="1" applyAlignment="1">
      <alignment horizontal="left" vertical="center" wrapText="1"/>
    </xf>
    <xf numFmtId="0" fontId="56" fillId="2" borderId="7" xfId="0" quotePrefix="1" applyFont="1" applyFill="1" applyBorder="1" applyAlignment="1">
      <alignment horizontal="left" vertical="center" wrapText="1"/>
    </xf>
    <xf numFmtId="0" fontId="56" fillId="2" borderId="1" xfId="0" quotePrefix="1" applyFont="1" applyFill="1" applyBorder="1" applyAlignment="1">
      <alignment horizontal="left" vertical="center"/>
    </xf>
    <xf numFmtId="0" fontId="56" fillId="2" borderId="2" xfId="0" quotePrefix="1" applyFont="1" applyFill="1" applyBorder="1" applyAlignment="1">
      <alignment horizontal="left" vertical="center"/>
    </xf>
    <xf numFmtId="0" fontId="56" fillId="2" borderId="38" xfId="0" quotePrefix="1" applyFont="1" applyFill="1" applyBorder="1" applyAlignment="1">
      <alignment horizontal="left" vertical="center"/>
    </xf>
    <xf numFmtId="0" fontId="6" fillId="9" borderId="35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6" fillId="5" borderId="3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7" borderId="35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left" vertical="center" wrapText="1" indent="1"/>
    </xf>
    <xf numFmtId="0" fontId="3" fillId="2" borderId="3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8" fillId="0" borderId="0" xfId="1"/>
    <xf numFmtId="0" fontId="31" fillId="4" borderId="6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2" fillId="23" borderId="35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23" borderId="4" xfId="0" applyFont="1" applyFill="1" applyBorder="1" applyAlignment="1">
      <alignment horizontal="center" vertical="center" wrapText="1"/>
    </xf>
    <xf numFmtId="0" fontId="6" fillId="19" borderId="35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0" fontId="6" fillId="10" borderId="35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21" borderId="35" xfId="0" applyFont="1" applyFill="1" applyBorder="1" applyAlignment="1">
      <alignment horizontal="center" vertical="center"/>
    </xf>
    <xf numFmtId="0" fontId="3" fillId="21" borderId="2" xfId="0" applyFont="1" applyFill="1" applyBorder="1" applyAlignment="1">
      <alignment horizontal="center" vertical="center"/>
    </xf>
    <xf numFmtId="0" fontId="3" fillId="21" borderId="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left" vertical="center" wrapText="1" indent="1"/>
    </xf>
    <xf numFmtId="0" fontId="10" fillId="6" borderId="2" xfId="0" applyFont="1" applyFill="1" applyBorder="1" applyAlignment="1">
      <alignment horizontal="left" vertical="center" wrapText="1" indent="1"/>
    </xf>
    <xf numFmtId="0" fontId="10" fillId="6" borderId="4" xfId="0" applyFont="1" applyFill="1" applyBorder="1" applyAlignment="1">
      <alignment horizontal="left" vertical="center" wrapText="1" indent="1"/>
    </xf>
    <xf numFmtId="0" fontId="3" fillId="0" borderId="2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1" fillId="10" borderId="35" xfId="0" applyFont="1" applyFill="1" applyBorder="1" applyAlignment="1">
      <alignment horizontal="center" wrapText="1"/>
    </xf>
    <xf numFmtId="0" fontId="31" fillId="10" borderId="2" xfId="0" applyFont="1" applyFill="1" applyBorder="1" applyAlignment="1">
      <alignment horizontal="center" wrapText="1"/>
    </xf>
    <xf numFmtId="0" fontId="31" fillId="10" borderId="4" xfId="0" applyFont="1" applyFill="1" applyBorder="1" applyAlignment="1">
      <alignment horizontal="center" wrapText="1"/>
    </xf>
    <xf numFmtId="0" fontId="6" fillId="22" borderId="35" xfId="0" applyFont="1" applyFill="1" applyBorder="1" applyAlignment="1">
      <alignment horizontal="center" vertical="center" wrapText="1"/>
    </xf>
    <xf numFmtId="0" fontId="6" fillId="22" borderId="2" xfId="0" applyFont="1" applyFill="1" applyBorder="1" applyAlignment="1">
      <alignment horizontal="center" vertical="center" wrapText="1"/>
    </xf>
    <xf numFmtId="0" fontId="6" fillId="22" borderId="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6" fillId="8" borderId="35" xfId="0" applyFont="1" applyFill="1" applyBorder="1" applyAlignment="1">
      <alignment horizontal="left" vertical="center" wrapText="1" indent="1"/>
    </xf>
    <xf numFmtId="0" fontId="6" fillId="8" borderId="2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0" fontId="31" fillId="9" borderId="22" xfId="0" applyFont="1" applyFill="1" applyBorder="1" applyAlignment="1">
      <alignment horizontal="center" wrapText="1"/>
    </xf>
    <xf numFmtId="0" fontId="31" fillId="9" borderId="3" xfId="0" applyFont="1" applyFill="1" applyBorder="1" applyAlignment="1">
      <alignment horizontal="center" wrapText="1"/>
    </xf>
    <xf numFmtId="0" fontId="40" fillId="2" borderId="22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55" fillId="14" borderId="35" xfId="0" applyFont="1" applyFill="1" applyBorder="1" applyAlignment="1">
      <alignment horizontal="center" wrapText="1"/>
    </xf>
    <xf numFmtId="0" fontId="55" fillId="14" borderId="2" xfId="0" applyFont="1" applyFill="1" applyBorder="1" applyAlignment="1">
      <alignment horizontal="center" wrapText="1"/>
    </xf>
    <xf numFmtId="0" fontId="55" fillId="14" borderId="4" xfId="0" applyFont="1" applyFill="1" applyBorder="1" applyAlignment="1">
      <alignment horizontal="center" wrapText="1"/>
    </xf>
    <xf numFmtId="0" fontId="40" fillId="2" borderId="35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55" fillId="14" borderId="22" xfId="0" applyFont="1" applyFill="1" applyBorder="1" applyAlignment="1">
      <alignment horizontal="center" wrapText="1"/>
    </xf>
    <xf numFmtId="0" fontId="55" fillId="14" borderId="3" xfId="0" applyFont="1" applyFill="1" applyBorder="1" applyAlignment="1">
      <alignment horizontal="center" wrapText="1"/>
    </xf>
    <xf numFmtId="4" fontId="6" fillId="10" borderId="35" xfId="0" applyNumberFormat="1" applyFont="1" applyFill="1" applyBorder="1" applyAlignment="1">
      <alignment horizontal="center"/>
    </xf>
    <xf numFmtId="4" fontId="6" fillId="10" borderId="2" xfId="0" applyNumberFormat="1" applyFont="1" applyFill="1" applyBorder="1" applyAlignment="1">
      <alignment horizontal="center"/>
    </xf>
    <xf numFmtId="4" fontId="6" fillId="10" borderId="4" xfId="0" applyNumberFormat="1" applyFont="1" applyFill="1" applyBorder="1" applyAlignment="1">
      <alignment horizontal="center"/>
    </xf>
    <xf numFmtId="0" fontId="25" fillId="2" borderId="35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1" fillId="11" borderId="35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8" borderId="35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52" fillId="2" borderId="35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 wrapText="1"/>
    </xf>
    <xf numFmtId="0" fontId="3" fillId="14" borderId="35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6" fillId="14" borderId="35" xfId="0" applyFont="1" applyFill="1" applyBorder="1" applyAlignment="1">
      <alignment horizontal="left" vertical="center" wrapText="1"/>
    </xf>
    <xf numFmtId="0" fontId="6" fillId="14" borderId="2" xfId="0" applyFont="1" applyFill="1" applyBorder="1" applyAlignment="1">
      <alignment horizontal="left" vertical="center" wrapText="1"/>
    </xf>
    <xf numFmtId="0" fontId="6" fillId="14" borderId="4" xfId="0" applyFont="1" applyFill="1" applyBorder="1" applyAlignment="1">
      <alignment horizontal="left" vertical="center" wrapText="1"/>
    </xf>
    <xf numFmtId="0" fontId="31" fillId="11" borderId="35" xfId="0" applyFont="1" applyFill="1" applyBorder="1" applyAlignment="1">
      <alignment horizontal="center" wrapText="1"/>
    </xf>
    <xf numFmtId="0" fontId="31" fillId="11" borderId="2" xfId="0" applyFont="1" applyFill="1" applyBorder="1" applyAlignment="1">
      <alignment horizontal="center" wrapText="1"/>
    </xf>
    <xf numFmtId="0" fontId="31" fillId="11" borderId="4" xfId="0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8" borderId="35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53" fillId="9" borderId="35" xfId="0" applyFont="1" applyFill="1" applyBorder="1" applyAlignment="1">
      <alignment horizontal="center" vertical="center"/>
    </xf>
    <xf numFmtId="0" fontId="53" fillId="9" borderId="2" xfId="0" applyFont="1" applyFill="1" applyBorder="1" applyAlignment="1">
      <alignment horizontal="center" vertical="center"/>
    </xf>
    <xf numFmtId="0" fontId="53" fillId="9" borderId="4" xfId="0" applyFont="1" applyFill="1" applyBorder="1" applyAlignment="1">
      <alignment horizontal="center" vertical="center"/>
    </xf>
    <xf numFmtId="0" fontId="54" fillId="2" borderId="35" xfId="0" applyFont="1" applyFill="1" applyBorder="1" applyAlignment="1">
      <alignment horizontal="center" wrapText="1"/>
    </xf>
    <xf numFmtId="0" fontId="54" fillId="2" borderId="2" xfId="0" applyFont="1" applyFill="1" applyBorder="1" applyAlignment="1">
      <alignment horizontal="center" wrapText="1"/>
    </xf>
    <xf numFmtId="0" fontId="54" fillId="2" borderId="4" xfId="0" applyFont="1" applyFill="1" applyBorder="1" applyAlignment="1">
      <alignment horizontal="center" wrapText="1"/>
    </xf>
    <xf numFmtId="0" fontId="55" fillId="8" borderId="35" xfId="0" applyFont="1" applyFill="1" applyBorder="1" applyAlignment="1">
      <alignment horizontal="center" vertical="center" wrapText="1"/>
    </xf>
    <xf numFmtId="0" fontId="55" fillId="8" borderId="2" xfId="0" applyFont="1" applyFill="1" applyBorder="1" applyAlignment="1">
      <alignment horizontal="center" vertical="center" wrapText="1"/>
    </xf>
    <xf numFmtId="0" fontId="55" fillId="8" borderId="4" xfId="0" applyFont="1" applyFill="1" applyBorder="1" applyAlignment="1">
      <alignment horizontal="center" vertical="center" wrapText="1"/>
    </xf>
    <xf numFmtId="0" fontId="54" fillId="2" borderId="22" xfId="0" applyFont="1" applyFill="1" applyBorder="1" applyAlignment="1">
      <alignment horizontal="center" wrapText="1"/>
    </xf>
    <xf numFmtId="0" fontId="54" fillId="2" borderId="3" xfId="0" applyFont="1" applyFill="1" applyBorder="1" applyAlignment="1">
      <alignment horizontal="center" wrapText="1"/>
    </xf>
    <xf numFmtId="0" fontId="6" fillId="14" borderId="22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17" fillId="17" borderId="35" xfId="0" applyFont="1" applyFill="1" applyBorder="1" applyAlignment="1">
      <alignment horizontal="center" vertical="center" wrapText="1"/>
    </xf>
    <xf numFmtId="0" fontId="17" fillId="17" borderId="2" xfId="0" applyFont="1" applyFill="1" applyBorder="1" applyAlignment="1">
      <alignment horizontal="center" vertical="center" wrapText="1"/>
    </xf>
    <xf numFmtId="0" fontId="17" fillId="17" borderId="4" xfId="0" applyFont="1" applyFill="1" applyBorder="1" applyAlignment="1">
      <alignment horizontal="center" vertical="center" wrapText="1"/>
    </xf>
  </cellXfs>
  <cellStyles count="6">
    <cellStyle name="Normal" xfId="1" xr:uid="{00000000-0005-0000-0000-000000000000}"/>
    <cellStyle name="Normalno" xfId="0" builtinId="0"/>
    <cellStyle name="Valuta" xfId="2" builtinId="4"/>
    <cellStyle name="Valuta 2" xfId="3" xr:uid="{BD34C50C-1DAB-4558-B3DC-CAC7A9C461C4}"/>
    <cellStyle name="Valuta 2 2" xfId="5" xr:uid="{BE0372C5-CDBD-460A-8224-80C8C732EE98}"/>
    <cellStyle name="Valuta 3" xfId="4" xr:uid="{B75A7F02-2EB8-48E7-B0B3-5D80BB102D27}"/>
  </cellStyles>
  <dxfs count="0"/>
  <tableStyles count="0" defaultTableStyle="TableStyleMedium2" defaultPivotStyle="PivotStyleLight16"/>
  <colors>
    <mruColors>
      <color rgb="FF0066FF"/>
      <color rgb="FF007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B23E-2FFF-406C-B8E5-D98AA6F704F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89CA8-B1EC-42BD-B200-407A0C201C64}">
  <dimension ref="A1:G38"/>
  <sheetViews>
    <sheetView workbookViewId="0">
      <selection sqref="A1:G38"/>
    </sheetView>
  </sheetViews>
  <sheetFormatPr defaultRowHeight="15" x14ac:dyDescent="0.25"/>
  <cols>
    <col min="2" max="2" width="17.42578125" bestFit="1" customWidth="1"/>
    <col min="3" max="5" width="15.42578125" bestFit="1" customWidth="1"/>
    <col min="6" max="6" width="20.140625" customWidth="1"/>
    <col min="7" max="7" width="19.7109375" customWidth="1"/>
  </cols>
  <sheetData>
    <row r="1" spans="1:7" ht="51" x14ac:dyDescent="0.25">
      <c r="A1" s="430" t="s">
        <v>7</v>
      </c>
      <c r="B1" s="183" t="s">
        <v>12</v>
      </c>
      <c r="C1" s="428" t="s">
        <v>289</v>
      </c>
      <c r="D1" s="428" t="s">
        <v>257</v>
      </c>
      <c r="E1" s="454" t="s">
        <v>241</v>
      </c>
      <c r="F1" s="454" t="s">
        <v>286</v>
      </c>
      <c r="G1" s="454" t="s">
        <v>287</v>
      </c>
    </row>
    <row r="2" spans="1:7" x14ac:dyDescent="0.25">
      <c r="A2" s="175"/>
      <c r="B2" s="12"/>
      <c r="C2" s="434" t="s">
        <v>159</v>
      </c>
      <c r="D2" s="434" t="s">
        <v>159</v>
      </c>
      <c r="E2" s="434" t="s">
        <v>159</v>
      </c>
      <c r="F2" s="12" t="s">
        <v>281</v>
      </c>
      <c r="G2" s="176" t="s">
        <v>281</v>
      </c>
    </row>
    <row r="3" spans="1:7" ht="33" x14ac:dyDescent="0.25">
      <c r="A3" s="467"/>
      <c r="B3" s="464" t="s">
        <v>1</v>
      </c>
      <c r="C3" s="442">
        <f>C4+C10+C18+C22+C27+C31+C33+C36</f>
        <v>853923</v>
      </c>
      <c r="D3" s="442">
        <f t="shared" ref="D3:E3" si="0">D4+D10+D18+D22+D27+D31+D33+D36</f>
        <v>852423</v>
      </c>
      <c r="E3" s="664">
        <f t="shared" si="0"/>
        <v>852423</v>
      </c>
      <c r="F3" s="21"/>
      <c r="G3" s="21"/>
    </row>
    <row r="4" spans="1:7" ht="30" x14ac:dyDescent="0.25">
      <c r="A4" s="435" t="s">
        <v>171</v>
      </c>
      <c r="B4" s="436" t="s">
        <v>130</v>
      </c>
      <c r="C4" s="443">
        <f>C5+C6+C7+C9+C8</f>
        <v>40601</v>
      </c>
      <c r="D4" s="443">
        <f t="shared" ref="D4:E4" si="1">D5+D6+D7+D9+D8</f>
        <v>39101</v>
      </c>
      <c r="E4" s="519">
        <f t="shared" si="1"/>
        <v>39101</v>
      </c>
      <c r="F4" s="519">
        <f>F5+F6+F7+F8+F9</f>
        <v>99.999999999999986</v>
      </c>
      <c r="G4" s="519">
        <f>G5+G6+G7+G8+G9</f>
        <v>100</v>
      </c>
    </row>
    <row r="5" spans="1:7" x14ac:dyDescent="0.25">
      <c r="A5" s="184" t="s">
        <v>267</v>
      </c>
      <c r="B5" s="465">
        <v>31</v>
      </c>
      <c r="C5" s="445">
        <v>4430</v>
      </c>
      <c r="D5" s="445">
        <v>4430</v>
      </c>
      <c r="E5" s="445">
        <v>4430</v>
      </c>
      <c r="F5" s="108">
        <f>C5/C4*100</f>
        <v>10.91106130390877</v>
      </c>
      <c r="G5" s="108">
        <f>D5/D4*100</f>
        <v>11.32963351320938</v>
      </c>
    </row>
    <row r="6" spans="1:7" x14ac:dyDescent="0.25">
      <c r="A6" s="184"/>
      <c r="B6" s="465">
        <v>32</v>
      </c>
      <c r="C6" s="445">
        <v>34321</v>
      </c>
      <c r="D6" s="445">
        <v>33821</v>
      </c>
      <c r="E6" s="445">
        <v>33821</v>
      </c>
      <c r="F6" s="108">
        <f>C6/C4*100</f>
        <v>84.532400679786207</v>
      </c>
      <c r="G6" s="108">
        <f>D6/D4*100</f>
        <v>86.496509040689489</v>
      </c>
    </row>
    <row r="7" spans="1:7" x14ac:dyDescent="0.25">
      <c r="A7" s="184"/>
      <c r="B7" s="465">
        <v>34</v>
      </c>
      <c r="C7" s="445">
        <v>250</v>
      </c>
      <c r="D7" s="445">
        <v>250</v>
      </c>
      <c r="E7" s="645">
        <v>250</v>
      </c>
      <c r="F7" s="108">
        <f>C7/C4*100</f>
        <v>0.61574838058175907</v>
      </c>
      <c r="G7" s="108">
        <f>D7/D4*100</f>
        <v>0.63936983708856554</v>
      </c>
    </row>
    <row r="8" spans="1:7" x14ac:dyDescent="0.25">
      <c r="A8" s="184"/>
      <c r="B8" s="465">
        <v>42</v>
      </c>
      <c r="C8" s="445">
        <v>1100</v>
      </c>
      <c r="D8" s="445">
        <v>600</v>
      </c>
      <c r="E8" s="445">
        <v>600</v>
      </c>
      <c r="F8" s="108">
        <f>C8/C4*100</f>
        <v>2.7092928745597398</v>
      </c>
      <c r="G8" s="108">
        <f>D8/D4*100</f>
        <v>1.5344876090125572</v>
      </c>
    </row>
    <row r="9" spans="1:7" x14ac:dyDescent="0.25">
      <c r="A9" s="184"/>
      <c r="B9" s="465">
        <v>45</v>
      </c>
      <c r="C9" s="445">
        <v>500</v>
      </c>
      <c r="D9" s="445">
        <v>0</v>
      </c>
      <c r="E9" s="445">
        <v>0</v>
      </c>
      <c r="F9" s="108">
        <f>C9/C4*100</f>
        <v>1.2314967611635181</v>
      </c>
      <c r="G9" s="108">
        <f>D9/D4*100</f>
        <v>0</v>
      </c>
    </row>
    <row r="10" spans="1:7" x14ac:dyDescent="0.25">
      <c r="A10" s="522" t="s">
        <v>150</v>
      </c>
      <c r="B10" s="436" t="s">
        <v>151</v>
      </c>
      <c r="C10" s="443">
        <f t="shared" ref="C10:E10" si="2">C11+C12+C13+C14+C15+C16+C17</f>
        <v>766201</v>
      </c>
      <c r="D10" s="443">
        <f t="shared" si="2"/>
        <v>766201</v>
      </c>
      <c r="E10" s="519">
        <f t="shared" si="2"/>
        <v>766201</v>
      </c>
      <c r="F10" s="519">
        <f>F11+F12+F13+F14+F15+F16+F17</f>
        <v>100</v>
      </c>
      <c r="G10" s="519">
        <f>G11+G12+G13+G14+G15+G16+G17</f>
        <v>100</v>
      </c>
    </row>
    <row r="11" spans="1:7" x14ac:dyDescent="0.25">
      <c r="A11" s="523" t="s">
        <v>267</v>
      </c>
      <c r="B11" s="465">
        <v>31</v>
      </c>
      <c r="C11" s="445">
        <v>698100</v>
      </c>
      <c r="D11" s="445">
        <v>698100</v>
      </c>
      <c r="E11" s="445">
        <v>698100</v>
      </c>
      <c r="F11" s="108">
        <f>C11/C10*100</f>
        <v>91.111862292009533</v>
      </c>
      <c r="G11" s="108">
        <f>D11/D10*100</f>
        <v>91.111862292009533</v>
      </c>
    </row>
    <row r="12" spans="1:7" x14ac:dyDescent="0.25">
      <c r="A12" s="523"/>
      <c r="B12" s="465">
        <v>32</v>
      </c>
      <c r="C12" s="445">
        <v>53540</v>
      </c>
      <c r="D12" s="445">
        <v>53540</v>
      </c>
      <c r="E12" s="445">
        <v>53540</v>
      </c>
      <c r="F12" s="108">
        <f>C12/C10*100</f>
        <v>6.9877225427792444</v>
      </c>
      <c r="G12" s="108">
        <f>D12/D10*100</f>
        <v>6.9877225427792444</v>
      </c>
    </row>
    <row r="13" spans="1:7" x14ac:dyDescent="0.25">
      <c r="A13" s="523"/>
      <c r="B13" s="465">
        <v>34</v>
      </c>
      <c r="C13" s="445">
        <v>0</v>
      </c>
      <c r="D13" s="445">
        <v>0</v>
      </c>
      <c r="E13" s="21">
        <v>0</v>
      </c>
      <c r="F13" s="108">
        <f>C13/C10*100</f>
        <v>0</v>
      </c>
      <c r="G13" s="108">
        <f>D13/D10*100</f>
        <v>0</v>
      </c>
    </row>
    <row r="14" spans="1:7" x14ac:dyDescent="0.25">
      <c r="A14" s="523"/>
      <c r="B14" s="465">
        <v>37</v>
      </c>
      <c r="C14" s="445">
        <v>13400</v>
      </c>
      <c r="D14" s="445">
        <v>13400</v>
      </c>
      <c r="E14" s="445">
        <v>13400</v>
      </c>
      <c r="F14" s="108">
        <f>C14/C10*100</f>
        <v>1.7488883465304794</v>
      </c>
      <c r="G14" s="108">
        <f>D14/D10*100</f>
        <v>1.7488883465304794</v>
      </c>
    </row>
    <row r="15" spans="1:7" x14ac:dyDescent="0.25">
      <c r="A15" s="523"/>
      <c r="B15" s="465">
        <v>38</v>
      </c>
      <c r="C15" s="445">
        <v>231</v>
      </c>
      <c r="D15" s="445">
        <v>231</v>
      </c>
      <c r="E15" s="445">
        <v>231</v>
      </c>
      <c r="F15" s="108">
        <f>C15/C10*100</f>
        <v>3.0148746869294089E-2</v>
      </c>
      <c r="G15" s="108">
        <f>D15/D10*100</f>
        <v>3.0148746869294089E-2</v>
      </c>
    </row>
    <row r="16" spans="1:7" x14ac:dyDescent="0.25">
      <c r="A16" s="523"/>
      <c r="B16" s="465">
        <v>42</v>
      </c>
      <c r="C16" s="445">
        <v>930</v>
      </c>
      <c r="D16" s="445">
        <v>930</v>
      </c>
      <c r="E16" s="21">
        <v>930</v>
      </c>
      <c r="F16" s="108">
        <f>C16/C10*100</f>
        <v>0.12137807181144374</v>
      </c>
      <c r="G16" s="108">
        <f>D16/D10*100</f>
        <v>0.12137807181144374</v>
      </c>
    </row>
    <row r="17" spans="1:7" x14ac:dyDescent="0.25">
      <c r="A17" s="523"/>
      <c r="B17" s="465">
        <v>45</v>
      </c>
      <c r="C17" s="445">
        <v>0</v>
      </c>
      <c r="D17" s="445">
        <v>0</v>
      </c>
      <c r="E17" s="21">
        <v>0</v>
      </c>
      <c r="F17" s="108">
        <f>C17/C10*100</f>
        <v>0</v>
      </c>
      <c r="G17" s="108">
        <f>D17/D10*100</f>
        <v>0</v>
      </c>
    </row>
    <row r="18" spans="1:7" x14ac:dyDescent="0.25">
      <c r="A18" s="522" t="s">
        <v>155</v>
      </c>
      <c r="B18" s="436" t="s">
        <v>134</v>
      </c>
      <c r="C18" s="443">
        <f t="shared" ref="C18:E18" si="3">C19+C20+C21</f>
        <v>6000</v>
      </c>
      <c r="D18" s="443">
        <f t="shared" si="3"/>
        <v>6000</v>
      </c>
      <c r="E18" s="519">
        <f t="shared" si="3"/>
        <v>6000</v>
      </c>
      <c r="F18" s="519">
        <f>F19+F20+F21</f>
        <v>100</v>
      </c>
      <c r="G18" s="519">
        <f>G19+G20+G21</f>
        <v>100</v>
      </c>
    </row>
    <row r="19" spans="1:7" x14ac:dyDescent="0.25">
      <c r="A19" s="525" t="s">
        <v>267</v>
      </c>
      <c r="B19" s="446">
        <v>32</v>
      </c>
      <c r="C19" s="447">
        <v>5797.5</v>
      </c>
      <c r="D19" s="447">
        <v>5797.5</v>
      </c>
      <c r="E19" s="447">
        <v>5797.5</v>
      </c>
      <c r="F19" s="108">
        <f>C19/C18*100</f>
        <v>96.625</v>
      </c>
      <c r="G19" s="108">
        <f>D19/D18*100</f>
        <v>96.625</v>
      </c>
    </row>
    <row r="20" spans="1:7" x14ac:dyDescent="0.25">
      <c r="A20" s="525"/>
      <c r="B20" s="446">
        <v>42</v>
      </c>
      <c r="C20" s="447">
        <v>202.5</v>
      </c>
      <c r="D20" s="447">
        <v>202.5</v>
      </c>
      <c r="E20" s="447">
        <v>202.5</v>
      </c>
      <c r="F20" s="108">
        <f>C20/C18*100</f>
        <v>3.375</v>
      </c>
      <c r="G20" s="108">
        <f>D20/D18*100</f>
        <v>3.375</v>
      </c>
    </row>
    <row r="21" spans="1:7" x14ac:dyDescent="0.25">
      <c r="A21" s="525"/>
      <c r="B21" s="446">
        <v>45</v>
      </c>
      <c r="C21" s="447">
        <v>0</v>
      </c>
      <c r="D21" s="447">
        <v>0</v>
      </c>
      <c r="E21" s="447">
        <v>0</v>
      </c>
      <c r="F21" s="108">
        <f>C21/C18*100</f>
        <v>0</v>
      </c>
      <c r="G21" s="108">
        <f>D21/D18*100</f>
        <v>0</v>
      </c>
    </row>
    <row r="22" spans="1:7" ht="45" x14ac:dyDescent="0.25">
      <c r="A22" s="522" t="s">
        <v>154</v>
      </c>
      <c r="B22" s="436" t="s">
        <v>141</v>
      </c>
      <c r="C22" s="443">
        <f t="shared" ref="C22:E22" si="4">C23+C24+C25+C26</f>
        <v>25941</v>
      </c>
      <c r="D22" s="443">
        <f t="shared" si="4"/>
        <v>25941</v>
      </c>
      <c r="E22" s="519">
        <f t="shared" si="4"/>
        <v>25941</v>
      </c>
      <c r="F22" s="519">
        <f>F23+F24+F25+F26</f>
        <v>100</v>
      </c>
      <c r="G22" s="519">
        <f>G23+G24+G25+G26</f>
        <v>100</v>
      </c>
    </row>
    <row r="23" spans="1:7" x14ac:dyDescent="0.25">
      <c r="A23" s="525" t="s">
        <v>267</v>
      </c>
      <c r="B23" s="446">
        <v>31</v>
      </c>
      <c r="C23" s="445">
        <v>19440</v>
      </c>
      <c r="D23" s="445">
        <v>19440</v>
      </c>
      <c r="E23" s="445">
        <v>19440</v>
      </c>
      <c r="F23" s="108">
        <f>C23/C22*100</f>
        <v>74.939285301260554</v>
      </c>
      <c r="G23" s="108">
        <f>D23/D22*100</f>
        <v>74.939285301260554</v>
      </c>
    </row>
    <row r="24" spans="1:7" x14ac:dyDescent="0.25">
      <c r="A24" s="525"/>
      <c r="B24" s="446">
        <v>32</v>
      </c>
      <c r="C24" s="445">
        <v>6501</v>
      </c>
      <c r="D24" s="445">
        <v>6501</v>
      </c>
      <c r="E24" s="445">
        <v>6501</v>
      </c>
      <c r="F24" s="108">
        <f>C24/C22*100</f>
        <v>25.060714698739446</v>
      </c>
      <c r="G24" s="108">
        <f>D24/D22*100</f>
        <v>25.060714698739446</v>
      </c>
    </row>
    <row r="25" spans="1:7" x14ac:dyDescent="0.25">
      <c r="A25" s="525"/>
      <c r="B25" s="446">
        <v>42</v>
      </c>
      <c r="C25" s="445">
        <v>0</v>
      </c>
      <c r="D25" s="445">
        <v>0</v>
      </c>
      <c r="E25" s="21">
        <v>0</v>
      </c>
      <c r="F25" s="108">
        <f>C25/C22*100</f>
        <v>0</v>
      </c>
      <c r="G25" s="108">
        <f>D25/D22*100</f>
        <v>0</v>
      </c>
    </row>
    <row r="26" spans="1:7" x14ac:dyDescent="0.25">
      <c r="A26" s="525"/>
      <c r="B26" s="446">
        <v>45</v>
      </c>
      <c r="C26" s="445">
        <v>0</v>
      </c>
      <c r="D26" s="445">
        <v>0</v>
      </c>
      <c r="E26" s="21">
        <v>0</v>
      </c>
      <c r="F26" s="108">
        <f>C26/C22*100</f>
        <v>0</v>
      </c>
      <c r="G26" s="108">
        <f>D26/D22*100</f>
        <v>0</v>
      </c>
    </row>
    <row r="27" spans="1:7" x14ac:dyDescent="0.25">
      <c r="A27" s="522" t="s">
        <v>157</v>
      </c>
      <c r="B27" s="436" t="s">
        <v>158</v>
      </c>
      <c r="C27" s="443">
        <f t="shared" ref="C27:E27" si="5">C28+C29+C30</f>
        <v>1900</v>
      </c>
      <c r="D27" s="443">
        <f t="shared" si="5"/>
        <v>1900</v>
      </c>
      <c r="E27" s="519">
        <f t="shared" si="5"/>
        <v>1900</v>
      </c>
      <c r="F27" s="519">
        <f>F28+F29+F30</f>
        <v>100</v>
      </c>
      <c r="G27" s="519">
        <f>G28+G29+G30</f>
        <v>100</v>
      </c>
    </row>
    <row r="28" spans="1:7" x14ac:dyDescent="0.25">
      <c r="A28" s="523" t="s">
        <v>267</v>
      </c>
      <c r="B28" s="465">
        <v>32</v>
      </c>
      <c r="C28" s="445">
        <v>1900</v>
      </c>
      <c r="D28" s="445">
        <v>1900</v>
      </c>
      <c r="E28" s="445">
        <v>1900</v>
      </c>
      <c r="F28" s="108">
        <f>C28/C27*100</f>
        <v>100</v>
      </c>
      <c r="G28" s="108">
        <f>D28/D27*100</f>
        <v>100</v>
      </c>
    </row>
    <row r="29" spans="1:7" x14ac:dyDescent="0.25">
      <c r="A29" s="523"/>
      <c r="B29" s="465">
        <v>38</v>
      </c>
      <c r="C29" s="445">
        <v>0</v>
      </c>
      <c r="D29" s="445">
        <v>0</v>
      </c>
      <c r="E29" s="663">
        <v>0</v>
      </c>
      <c r="F29" s="108">
        <f>C29/C27*100</f>
        <v>0</v>
      </c>
      <c r="G29" s="108">
        <f>D29/D27*100</f>
        <v>0</v>
      </c>
    </row>
    <row r="30" spans="1:7" x14ac:dyDescent="0.25">
      <c r="A30" s="523"/>
      <c r="B30" s="465">
        <v>45</v>
      </c>
      <c r="C30" s="445">
        <v>0</v>
      </c>
      <c r="D30" s="445">
        <v>0</v>
      </c>
      <c r="E30" s="663">
        <v>0</v>
      </c>
      <c r="F30" s="108">
        <f>C30/C27*100</f>
        <v>0</v>
      </c>
      <c r="G30" s="108">
        <f>D30/D27*100</f>
        <v>0</v>
      </c>
    </row>
    <row r="31" spans="1:7" ht="30" x14ac:dyDescent="0.25">
      <c r="A31" s="435" t="s">
        <v>226</v>
      </c>
      <c r="B31" s="436" t="s">
        <v>131</v>
      </c>
      <c r="C31" s="438">
        <v>0</v>
      </c>
      <c r="D31" s="438">
        <v>0</v>
      </c>
      <c r="E31" s="517">
        <v>0</v>
      </c>
      <c r="F31" s="519">
        <v>0</v>
      </c>
      <c r="G31" s="519">
        <v>0</v>
      </c>
    </row>
    <row r="32" spans="1:7" x14ac:dyDescent="0.25">
      <c r="A32" s="449" t="s">
        <v>267</v>
      </c>
      <c r="B32" s="465">
        <v>37</v>
      </c>
      <c r="C32" s="181">
        <v>0</v>
      </c>
      <c r="D32" s="290">
        <v>0</v>
      </c>
      <c r="E32" s="290">
        <v>0</v>
      </c>
      <c r="F32" s="456">
        <v>0</v>
      </c>
      <c r="G32" s="456">
        <v>0</v>
      </c>
    </row>
    <row r="33" spans="1:7" ht="60" x14ac:dyDescent="0.25">
      <c r="A33" s="450" t="s">
        <v>268</v>
      </c>
      <c r="B33" s="436" t="s">
        <v>262</v>
      </c>
      <c r="C33" s="438">
        <f t="shared" ref="C33:E33" si="6">C34+C35</f>
        <v>11260</v>
      </c>
      <c r="D33" s="438">
        <f t="shared" si="6"/>
        <v>11260</v>
      </c>
      <c r="E33" s="517">
        <f t="shared" si="6"/>
        <v>11260</v>
      </c>
      <c r="F33" s="519">
        <f>F34+F35</f>
        <v>100</v>
      </c>
      <c r="G33" s="519">
        <f>G34+G35</f>
        <v>100</v>
      </c>
    </row>
    <row r="34" spans="1:7" x14ac:dyDescent="0.25">
      <c r="A34" s="184" t="s">
        <v>267</v>
      </c>
      <c r="B34" s="280">
        <v>31</v>
      </c>
      <c r="C34" s="181">
        <v>10700</v>
      </c>
      <c r="D34" s="181">
        <v>10700</v>
      </c>
      <c r="E34" s="181">
        <v>10700</v>
      </c>
      <c r="F34" s="108">
        <f>C34/C33*100</f>
        <v>95.026642984014202</v>
      </c>
      <c r="G34" s="108">
        <f>D34/D33*100</f>
        <v>95.026642984014202</v>
      </c>
    </row>
    <row r="35" spans="1:7" x14ac:dyDescent="0.25">
      <c r="A35" s="216"/>
      <c r="B35" s="452">
        <v>32</v>
      </c>
      <c r="C35" s="181">
        <v>560</v>
      </c>
      <c r="D35" s="181">
        <v>560</v>
      </c>
      <c r="E35" s="181">
        <v>560</v>
      </c>
      <c r="F35" s="108">
        <f>C35/C33*100</f>
        <v>4.9733570159857905</v>
      </c>
      <c r="G35" s="108">
        <f>D35/D33*100</f>
        <v>4.9733570159857905</v>
      </c>
    </row>
    <row r="36" spans="1:7" ht="45" x14ac:dyDescent="0.25">
      <c r="A36" s="450" t="s">
        <v>268</v>
      </c>
      <c r="B36" s="436" t="s">
        <v>271</v>
      </c>
      <c r="C36" s="438">
        <f t="shared" ref="C36:E36" si="7">C37+C38</f>
        <v>2020</v>
      </c>
      <c r="D36" s="438">
        <f t="shared" si="7"/>
        <v>2020</v>
      </c>
      <c r="E36" s="517">
        <f t="shared" si="7"/>
        <v>2020</v>
      </c>
      <c r="F36" s="519">
        <f>F37+F38</f>
        <v>99.999999999999986</v>
      </c>
      <c r="G36" s="519">
        <f>G37+G38</f>
        <v>99.999999999999986</v>
      </c>
    </row>
    <row r="37" spans="1:7" x14ac:dyDescent="0.25">
      <c r="A37" s="184" t="s">
        <v>267</v>
      </c>
      <c r="B37" s="280">
        <v>31</v>
      </c>
      <c r="C37" s="181">
        <v>1900</v>
      </c>
      <c r="D37" s="181">
        <v>1900</v>
      </c>
      <c r="E37" s="181">
        <v>1900</v>
      </c>
      <c r="F37" s="108">
        <f>C37/C36*100</f>
        <v>94.059405940594047</v>
      </c>
      <c r="G37" s="108">
        <f>D37/D36*100</f>
        <v>94.059405940594047</v>
      </c>
    </row>
    <row r="38" spans="1:7" ht="15.75" thickBot="1" x14ac:dyDescent="0.3">
      <c r="A38" s="218"/>
      <c r="B38" s="529">
        <v>32</v>
      </c>
      <c r="C38" s="292">
        <v>120</v>
      </c>
      <c r="D38" s="292">
        <v>120</v>
      </c>
      <c r="E38" s="181">
        <v>120</v>
      </c>
      <c r="F38" s="108">
        <f>C38/C36*100</f>
        <v>5.9405940594059405</v>
      </c>
      <c r="G38" s="108">
        <f>D38/D36*100</f>
        <v>5.9405940594059405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0AA3-F1EE-4556-93B8-A43ACD7EAB31}">
  <dimension ref="A1:P14"/>
  <sheetViews>
    <sheetView workbookViewId="0">
      <selection activeCell="K19" sqref="K19:K20"/>
    </sheetView>
  </sheetViews>
  <sheetFormatPr defaultRowHeight="15" x14ac:dyDescent="0.25"/>
  <cols>
    <col min="1" max="1" width="10.85546875" customWidth="1"/>
    <col min="2" max="2" width="11.7109375" customWidth="1"/>
    <col min="3" max="3" width="26" customWidth="1"/>
    <col min="4" max="6" width="16.42578125" bestFit="1" customWidth="1"/>
    <col min="7" max="8" width="19.7109375" customWidth="1"/>
    <col min="11" max="11" width="24.85546875" bestFit="1" customWidth="1"/>
    <col min="12" max="14" width="15.42578125" bestFit="1" customWidth="1"/>
    <col min="15" max="15" width="18.7109375" customWidth="1"/>
    <col min="16" max="16" width="19.42578125" customWidth="1"/>
  </cols>
  <sheetData>
    <row r="1" spans="1:16" ht="15.75" thickBot="1" x14ac:dyDescent="0.3"/>
    <row r="2" spans="1:16" ht="99" x14ac:dyDescent="0.25">
      <c r="A2" s="167" t="s">
        <v>5</v>
      </c>
      <c r="B2" s="168" t="s">
        <v>6</v>
      </c>
      <c r="C2" s="168" t="s">
        <v>12</v>
      </c>
      <c r="D2" s="429" t="s">
        <v>288</v>
      </c>
      <c r="E2" s="429" t="s">
        <v>222</v>
      </c>
      <c r="F2" s="462" t="s">
        <v>250</v>
      </c>
      <c r="G2" s="646" t="s">
        <v>286</v>
      </c>
      <c r="H2" s="647" t="s">
        <v>287</v>
      </c>
      <c r="J2" s="160" t="s">
        <v>7</v>
      </c>
      <c r="K2" s="77" t="s">
        <v>12</v>
      </c>
      <c r="L2" s="429" t="s">
        <v>290</v>
      </c>
      <c r="M2" s="429" t="s">
        <v>222</v>
      </c>
      <c r="N2" s="462" t="s">
        <v>250</v>
      </c>
      <c r="O2" s="646" t="s">
        <v>286</v>
      </c>
      <c r="P2" s="647" t="s">
        <v>287</v>
      </c>
    </row>
    <row r="3" spans="1:16" x14ac:dyDescent="0.25">
      <c r="A3" s="175"/>
      <c r="B3" s="12"/>
      <c r="C3" s="12"/>
      <c r="D3" s="12" t="s">
        <v>159</v>
      </c>
      <c r="E3" s="12" t="s">
        <v>159</v>
      </c>
      <c r="F3" s="176" t="s">
        <v>159</v>
      </c>
      <c r="G3" s="12" t="s">
        <v>281</v>
      </c>
      <c r="H3" s="176" t="s">
        <v>281</v>
      </c>
      <c r="J3" s="151"/>
      <c r="K3" s="209"/>
      <c r="L3" s="85" t="s">
        <v>159</v>
      </c>
      <c r="M3" s="85" t="s">
        <v>159</v>
      </c>
      <c r="N3" s="170" t="s">
        <v>159</v>
      </c>
      <c r="O3" s="85" t="s">
        <v>281</v>
      </c>
      <c r="P3" s="170" t="s">
        <v>281</v>
      </c>
    </row>
    <row r="4" spans="1:16" ht="20.25" x14ac:dyDescent="0.3">
      <c r="A4" s="691" t="s">
        <v>1</v>
      </c>
      <c r="B4" s="692"/>
      <c r="C4" s="692"/>
      <c r="D4" s="220">
        <f>D5+D11</f>
        <v>853923.3</v>
      </c>
      <c r="E4" s="220">
        <f t="shared" ref="E4:F4" si="0">E5+E11</f>
        <v>852423.3</v>
      </c>
      <c r="F4" s="653">
        <f t="shared" si="0"/>
        <v>852423.3</v>
      </c>
      <c r="G4" s="220">
        <f>G5+G11</f>
        <v>100</v>
      </c>
      <c r="H4" s="221">
        <f>H5+H11</f>
        <v>100</v>
      </c>
      <c r="J4" s="467"/>
      <c r="K4" s="464" t="s">
        <v>1</v>
      </c>
      <c r="L4" s="463">
        <f t="shared" ref="L4:N4" si="1">L5+L6+L7+L8+L9+L10+L11+L12</f>
        <v>853923</v>
      </c>
      <c r="M4" s="463">
        <f t="shared" si="1"/>
        <v>852423</v>
      </c>
      <c r="N4" s="463">
        <f t="shared" si="1"/>
        <v>852523</v>
      </c>
      <c r="O4" s="463">
        <f>O5+O6+O7+O8+O9+O10+O11+O12</f>
        <v>100</v>
      </c>
      <c r="P4" s="511">
        <f>P5+P6+P7+P8+P9+P10+P11+P12</f>
        <v>99.999999999999986</v>
      </c>
    </row>
    <row r="5" spans="1:16" ht="18" x14ac:dyDescent="0.25">
      <c r="A5" s="222">
        <v>3</v>
      </c>
      <c r="B5" s="689" t="s">
        <v>13</v>
      </c>
      <c r="C5" s="689"/>
      <c r="D5" s="164">
        <f>D6+D7+D8+D9+D10</f>
        <v>851190.8</v>
      </c>
      <c r="E5" s="164">
        <f t="shared" ref="E5:F5" si="2">E6+E7+E8+E9+E10</f>
        <v>850690.8</v>
      </c>
      <c r="F5" s="654">
        <f t="shared" si="2"/>
        <v>850690.8</v>
      </c>
      <c r="G5" s="164">
        <f>D5/D4*100</f>
        <v>99.680006389332618</v>
      </c>
      <c r="H5" s="177">
        <f>E5/E4*100</f>
        <v>99.796755907540302</v>
      </c>
      <c r="J5" s="184" t="s">
        <v>171</v>
      </c>
      <c r="K5" s="465" t="s">
        <v>130</v>
      </c>
      <c r="L5" s="180">
        <v>40601</v>
      </c>
      <c r="M5" s="180">
        <v>39101</v>
      </c>
      <c r="N5" s="180">
        <v>39101</v>
      </c>
      <c r="O5" s="645">
        <f>L5/L4*100</f>
        <v>4.7546441540982034</v>
      </c>
      <c r="P5" s="649">
        <f>M5/M4*100</f>
        <v>4.5870418794424834</v>
      </c>
    </row>
    <row r="6" spans="1:16" x14ac:dyDescent="0.25">
      <c r="A6" s="172"/>
      <c r="B6" s="166">
        <v>31</v>
      </c>
      <c r="C6" s="83" t="s">
        <v>14</v>
      </c>
      <c r="D6" s="278">
        <v>734570</v>
      </c>
      <c r="E6" s="278">
        <v>734570</v>
      </c>
      <c r="F6" s="655">
        <v>734570</v>
      </c>
      <c r="G6" s="108">
        <f>D6/D4*100</f>
        <v>86.022948431082739</v>
      </c>
      <c r="H6" s="217">
        <f>E6/E4*100</f>
        <v>86.174322076836702</v>
      </c>
      <c r="J6" s="184" t="s">
        <v>150</v>
      </c>
      <c r="K6" s="280" t="s">
        <v>151</v>
      </c>
      <c r="L6" s="180">
        <v>766201</v>
      </c>
      <c r="M6" s="180">
        <v>766201</v>
      </c>
      <c r="N6" s="180">
        <v>766201</v>
      </c>
      <c r="O6" s="645">
        <f>L6/L4*100</f>
        <v>89.727176806339685</v>
      </c>
      <c r="P6" s="649">
        <f>M6/M4*100</f>
        <v>89.885068798002862</v>
      </c>
    </row>
    <row r="7" spans="1:16" x14ac:dyDescent="0.25">
      <c r="A7" s="173"/>
      <c r="B7" s="81">
        <v>32</v>
      </c>
      <c r="C7" s="78" t="s">
        <v>25</v>
      </c>
      <c r="D7" s="225">
        <v>102739.8</v>
      </c>
      <c r="E7" s="225">
        <v>102239.8</v>
      </c>
      <c r="F7" s="656">
        <v>102239.8</v>
      </c>
      <c r="G7" s="108">
        <f>D7/D4*100</f>
        <v>12.031502126713253</v>
      </c>
      <c r="H7" s="217">
        <f>E7/E4*100</f>
        <v>11.994017526268932</v>
      </c>
      <c r="J7" s="184" t="s">
        <v>155</v>
      </c>
      <c r="K7" s="280" t="s">
        <v>134</v>
      </c>
      <c r="L7" s="181">
        <v>6000</v>
      </c>
      <c r="M7" s="181">
        <v>6000</v>
      </c>
      <c r="N7" s="181">
        <v>6000</v>
      </c>
      <c r="O7" s="645">
        <f>L7/L4*100</f>
        <v>0.70263946515083919</v>
      </c>
      <c r="P7" s="649">
        <f>M7/M4*100</f>
        <v>0.70387589260261629</v>
      </c>
    </row>
    <row r="8" spans="1:16" x14ac:dyDescent="0.25">
      <c r="A8" s="173"/>
      <c r="B8" s="81">
        <v>34</v>
      </c>
      <c r="C8" s="79" t="s">
        <v>94</v>
      </c>
      <c r="D8" s="225">
        <v>250</v>
      </c>
      <c r="E8" s="225">
        <v>250</v>
      </c>
      <c r="F8" s="656">
        <v>250</v>
      </c>
      <c r="G8" s="108">
        <f>D8/D4*100</f>
        <v>2.9276634095825697E-2</v>
      </c>
      <c r="H8" s="217">
        <f>E8/E4*100</f>
        <v>2.9328151870086139E-2</v>
      </c>
      <c r="J8" s="184" t="s">
        <v>154</v>
      </c>
      <c r="K8" s="280" t="s">
        <v>141</v>
      </c>
      <c r="L8" s="180">
        <v>25941</v>
      </c>
      <c r="M8" s="180">
        <v>25941</v>
      </c>
      <c r="N8" s="180">
        <v>25941</v>
      </c>
      <c r="O8" s="645">
        <f>L8/L4*100</f>
        <v>3.0378617275796529</v>
      </c>
      <c r="P8" s="649">
        <f>M8/M4*100</f>
        <v>3.0432074216674114</v>
      </c>
    </row>
    <row r="9" spans="1:16" ht="60" x14ac:dyDescent="0.25">
      <c r="A9" s="178"/>
      <c r="B9" s="81">
        <v>37</v>
      </c>
      <c r="C9" s="165" t="s">
        <v>160</v>
      </c>
      <c r="D9" s="225">
        <v>13400</v>
      </c>
      <c r="E9" s="225">
        <v>13400</v>
      </c>
      <c r="F9" s="656">
        <v>13400</v>
      </c>
      <c r="G9" s="108">
        <f>D9/D4*100</f>
        <v>1.5692275875362576</v>
      </c>
      <c r="H9" s="217">
        <f>E9/E4*100</f>
        <v>1.5719889402366172</v>
      </c>
      <c r="J9" s="184" t="s">
        <v>157</v>
      </c>
      <c r="K9" s="280" t="s">
        <v>158</v>
      </c>
      <c r="L9" s="180">
        <v>1900</v>
      </c>
      <c r="M9" s="180">
        <v>1900</v>
      </c>
      <c r="N9" s="180">
        <v>2000</v>
      </c>
      <c r="O9" s="645">
        <f>L9/L4*100</f>
        <v>0.22250249729776572</v>
      </c>
      <c r="P9" s="649">
        <f>M9/M4*100</f>
        <v>0.22289403265749516</v>
      </c>
    </row>
    <row r="10" spans="1:16" x14ac:dyDescent="0.25">
      <c r="A10" s="174"/>
      <c r="B10" s="81">
        <v>38</v>
      </c>
      <c r="C10" s="78" t="s">
        <v>208</v>
      </c>
      <c r="D10" s="225">
        <v>231</v>
      </c>
      <c r="E10" s="225">
        <v>231</v>
      </c>
      <c r="F10" s="656">
        <v>231</v>
      </c>
      <c r="G10" s="108">
        <f>D10/D4*100</f>
        <v>2.7051609904542945E-2</v>
      </c>
      <c r="H10" s="217">
        <f>E10/E4*100</f>
        <v>2.7099212327959591E-2</v>
      </c>
      <c r="J10" s="184" t="s">
        <v>226</v>
      </c>
      <c r="K10" s="432" t="s">
        <v>131</v>
      </c>
      <c r="L10" s="181">
        <v>0</v>
      </c>
      <c r="M10" s="182">
        <v>0</v>
      </c>
      <c r="N10" s="182">
        <v>0</v>
      </c>
      <c r="O10" s="645">
        <f>L10/L4*100</f>
        <v>0</v>
      </c>
      <c r="P10" s="649">
        <f>M10/M4*100</f>
        <v>0</v>
      </c>
    </row>
    <row r="11" spans="1:16" ht="31.15" customHeight="1" x14ac:dyDescent="0.25">
      <c r="A11" s="223">
        <v>4</v>
      </c>
      <c r="B11" s="689" t="s">
        <v>15</v>
      </c>
      <c r="C11" s="689"/>
      <c r="D11" s="164">
        <f>D12+D13</f>
        <v>2732.5</v>
      </c>
      <c r="E11" s="164">
        <f t="shared" ref="E11:F11" si="3">E12+E13</f>
        <v>1732.5</v>
      </c>
      <c r="F11" s="654">
        <f t="shared" si="3"/>
        <v>1732.5</v>
      </c>
      <c r="G11" s="164">
        <f>D11/D4*100</f>
        <v>0.31999361066737492</v>
      </c>
      <c r="H11" s="177">
        <f>E11/E4*100</f>
        <v>0.20324409245969696</v>
      </c>
      <c r="J11" s="184" t="s">
        <v>261</v>
      </c>
      <c r="K11" s="432" t="s">
        <v>262</v>
      </c>
      <c r="L11" s="181">
        <v>11260</v>
      </c>
      <c r="M11" s="181">
        <v>11260</v>
      </c>
      <c r="N11" s="181">
        <v>11260</v>
      </c>
      <c r="O11" s="645">
        <f>L11/L4*100</f>
        <v>1.3186200629330747</v>
      </c>
      <c r="P11" s="649">
        <f>M11/M4*100</f>
        <v>1.3209404251175765</v>
      </c>
    </row>
    <row r="12" spans="1:16" ht="45.75" thickBot="1" x14ac:dyDescent="0.3">
      <c r="A12" s="172"/>
      <c r="B12" s="166">
        <v>42</v>
      </c>
      <c r="C12" s="269" t="s">
        <v>31</v>
      </c>
      <c r="D12" s="225">
        <v>2232.5</v>
      </c>
      <c r="E12" s="225">
        <v>1732.5</v>
      </c>
      <c r="F12" s="656">
        <v>1732.5</v>
      </c>
      <c r="G12" s="108">
        <f>D12/D4*100</f>
        <v>0.26144034247572351</v>
      </c>
      <c r="H12" s="217">
        <f>E12/E4*100</f>
        <v>0.20324409245969696</v>
      </c>
      <c r="J12" s="186" t="s">
        <v>261</v>
      </c>
      <c r="K12" s="295" t="s">
        <v>263</v>
      </c>
      <c r="L12" s="293">
        <v>2020</v>
      </c>
      <c r="M12" s="293">
        <v>2020</v>
      </c>
      <c r="N12" s="293">
        <v>2020</v>
      </c>
      <c r="O12" s="651">
        <f>L12/L4*100</f>
        <v>0.23655528660078248</v>
      </c>
      <c r="P12" s="652">
        <f>M12/M4*100</f>
        <v>0.23697155050954752</v>
      </c>
    </row>
    <row r="13" spans="1:16" ht="45" x14ac:dyDescent="0.25">
      <c r="A13" s="216"/>
      <c r="B13" s="279">
        <v>45</v>
      </c>
      <c r="C13" s="269" t="s">
        <v>221</v>
      </c>
      <c r="D13" s="108">
        <v>500</v>
      </c>
      <c r="E13" s="108">
        <v>0</v>
      </c>
      <c r="F13" s="153">
        <v>0</v>
      </c>
      <c r="G13" s="108">
        <f>D13/D4*100</f>
        <v>5.8553268191651395E-2</v>
      </c>
      <c r="H13" s="217">
        <f t="shared" ref="H13" si="4">E13/E12*100</f>
        <v>0</v>
      </c>
    </row>
    <row r="14" spans="1:16" ht="15.75" thickBot="1" x14ac:dyDescent="0.3">
      <c r="A14" s="218"/>
      <c r="B14" s="187"/>
      <c r="C14" s="187"/>
      <c r="D14" s="187"/>
      <c r="E14" s="187"/>
      <c r="F14" s="657"/>
      <c r="G14" s="187"/>
      <c r="H14" s="188"/>
    </row>
  </sheetData>
  <mergeCells count="3">
    <mergeCell ref="A4:C4"/>
    <mergeCell ref="B5:C5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workbookViewId="0">
      <selection activeCell="A4" sqref="A4:K4"/>
    </sheetView>
  </sheetViews>
  <sheetFormatPr defaultRowHeight="15" x14ac:dyDescent="0.25"/>
  <cols>
    <col min="5" max="5" width="20.28515625" customWidth="1"/>
    <col min="6" max="6" width="15.42578125" customWidth="1"/>
    <col min="7" max="7" width="10.28515625" bestFit="1" customWidth="1"/>
    <col min="8" max="8" width="11.7109375" customWidth="1"/>
    <col min="9" max="9" width="19" customWidth="1"/>
    <col min="10" max="11" width="20.28515625" bestFit="1" customWidth="1"/>
  </cols>
  <sheetData>
    <row r="1" spans="1:11" x14ac:dyDescent="0.25">
      <c r="A1" s="80" t="s">
        <v>228</v>
      </c>
      <c r="B1" s="80"/>
      <c r="C1" s="80"/>
    </row>
    <row r="2" spans="1:11" ht="51.75" customHeight="1" x14ac:dyDescent="0.25">
      <c r="A2" s="665" t="s">
        <v>278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</row>
    <row r="3" spans="1:11" ht="18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75" customHeight="1" x14ac:dyDescent="0.25">
      <c r="A4" s="665" t="s">
        <v>22</v>
      </c>
      <c r="B4" s="665"/>
      <c r="C4" s="665"/>
      <c r="D4" s="665"/>
      <c r="E4" s="665"/>
      <c r="F4" s="665"/>
      <c r="G4" s="665"/>
      <c r="H4" s="665"/>
      <c r="I4" s="665"/>
      <c r="J4" s="666"/>
      <c r="K4" s="666"/>
    </row>
    <row r="5" spans="1:11" ht="18" x14ac:dyDescent="0.25">
      <c r="A5" s="4"/>
      <c r="B5" s="4"/>
      <c r="C5" s="4"/>
      <c r="D5" s="4"/>
      <c r="E5" s="4"/>
      <c r="F5" s="4"/>
      <c r="G5" s="4"/>
      <c r="H5" s="4"/>
      <c r="I5" s="4"/>
      <c r="J5" s="5"/>
      <c r="K5" s="5"/>
    </row>
    <row r="6" spans="1:11" ht="18" customHeight="1" x14ac:dyDescent="0.25">
      <c r="A6" s="665" t="s">
        <v>28</v>
      </c>
      <c r="B6" s="667"/>
      <c r="C6" s="667"/>
      <c r="D6" s="667"/>
      <c r="E6" s="667"/>
      <c r="F6" s="667"/>
      <c r="G6" s="667"/>
      <c r="H6" s="667"/>
      <c r="I6" s="667"/>
      <c r="J6" s="667"/>
      <c r="K6" s="667"/>
    </row>
    <row r="7" spans="1:11" ht="18.75" thickBot="1" x14ac:dyDescent="0.3">
      <c r="A7" s="1"/>
      <c r="B7" s="2"/>
      <c r="C7" s="2"/>
      <c r="D7" s="2"/>
      <c r="E7" s="6"/>
      <c r="F7" s="144"/>
      <c r="G7" s="144"/>
      <c r="H7" s="144"/>
      <c r="I7" s="144"/>
      <c r="J7" s="144"/>
      <c r="K7" s="145" t="s">
        <v>192</v>
      </c>
    </row>
    <row r="8" spans="1:11" ht="25.5" x14ac:dyDescent="0.25">
      <c r="A8" s="16"/>
      <c r="B8" s="17"/>
      <c r="C8" s="17"/>
      <c r="D8" s="18"/>
      <c r="E8" s="19"/>
      <c r="F8" s="480" t="s">
        <v>258</v>
      </c>
      <c r="G8" s="479" t="s">
        <v>259</v>
      </c>
      <c r="H8" s="479" t="s">
        <v>248</v>
      </c>
      <c r="I8" s="428" t="s">
        <v>291</v>
      </c>
      <c r="J8" s="428" t="s">
        <v>219</v>
      </c>
      <c r="K8" s="454" t="s">
        <v>260</v>
      </c>
    </row>
    <row r="9" spans="1:11" ht="15" customHeight="1" x14ac:dyDescent="0.25">
      <c r="A9" s="672" t="s">
        <v>0</v>
      </c>
      <c r="B9" s="669"/>
      <c r="C9" s="669"/>
      <c r="D9" s="669"/>
      <c r="E9" s="673"/>
      <c r="F9" s="154">
        <f>F10+F11</f>
        <v>753635.54</v>
      </c>
      <c r="G9" s="154">
        <f t="shared" ref="G9:K9" si="0">G10+G11</f>
        <v>797150.05</v>
      </c>
      <c r="H9" s="154">
        <f t="shared" si="0"/>
        <v>936527.93</v>
      </c>
      <c r="I9" s="154">
        <f t="shared" si="0"/>
        <v>853923</v>
      </c>
      <c r="J9" s="154">
        <f t="shared" si="0"/>
        <v>852423</v>
      </c>
      <c r="K9" s="154">
        <f t="shared" si="0"/>
        <v>852423</v>
      </c>
    </row>
    <row r="10" spans="1:11" ht="15" customHeight="1" x14ac:dyDescent="0.25">
      <c r="A10" s="674" t="s">
        <v>193</v>
      </c>
      <c r="B10" s="671"/>
      <c r="C10" s="671"/>
      <c r="D10" s="671"/>
      <c r="E10" s="675"/>
      <c r="F10" s="120">
        <v>753635.54</v>
      </c>
      <c r="G10" s="120">
        <v>797150.05</v>
      </c>
      <c r="H10" s="120">
        <v>936527.93</v>
      </c>
      <c r="I10" s="120">
        <v>853923</v>
      </c>
      <c r="J10" s="120">
        <v>852423</v>
      </c>
      <c r="K10" s="120">
        <v>852423</v>
      </c>
    </row>
    <row r="11" spans="1:11" x14ac:dyDescent="0.25">
      <c r="A11" s="676" t="s">
        <v>194</v>
      </c>
      <c r="B11" s="675"/>
      <c r="C11" s="675"/>
      <c r="D11" s="675"/>
      <c r="E11" s="675"/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</row>
    <row r="12" spans="1:11" x14ac:dyDescent="0.25">
      <c r="A12" s="20" t="s">
        <v>1</v>
      </c>
      <c r="B12" s="143"/>
      <c r="C12" s="143"/>
      <c r="D12" s="143"/>
      <c r="E12" s="143"/>
      <c r="F12" s="154">
        <f>F13+F14</f>
        <v>747708.99</v>
      </c>
      <c r="G12" s="154">
        <f t="shared" ref="G12:K12" si="1">G13+G14</f>
        <v>797150.05</v>
      </c>
      <c r="H12" s="154">
        <f t="shared" si="1"/>
        <v>936527.93</v>
      </c>
      <c r="I12" s="154">
        <f t="shared" si="1"/>
        <v>853923</v>
      </c>
      <c r="J12" s="154">
        <f t="shared" si="1"/>
        <v>852423</v>
      </c>
      <c r="K12" s="154">
        <f t="shared" si="1"/>
        <v>852423</v>
      </c>
    </row>
    <row r="13" spans="1:11" ht="15" customHeight="1" x14ac:dyDescent="0.25">
      <c r="A13" s="670" t="s">
        <v>195</v>
      </c>
      <c r="B13" s="671"/>
      <c r="C13" s="671"/>
      <c r="D13" s="671"/>
      <c r="E13" s="671"/>
      <c r="F13" s="120">
        <v>737782.16</v>
      </c>
      <c r="G13" s="120">
        <v>793290.05</v>
      </c>
      <c r="H13" s="120">
        <v>923927.53</v>
      </c>
      <c r="I13" s="120">
        <v>851190.5</v>
      </c>
      <c r="J13" s="120">
        <v>850690.5</v>
      </c>
      <c r="K13" s="120">
        <v>850690.5</v>
      </c>
    </row>
    <row r="14" spans="1:11" x14ac:dyDescent="0.25">
      <c r="A14" s="676" t="s">
        <v>196</v>
      </c>
      <c r="B14" s="675"/>
      <c r="C14" s="675"/>
      <c r="D14" s="675"/>
      <c r="E14" s="675"/>
      <c r="F14" s="120">
        <v>9926.83</v>
      </c>
      <c r="G14" s="120">
        <v>3860</v>
      </c>
      <c r="H14" s="120">
        <v>12600.4</v>
      </c>
      <c r="I14" s="120">
        <v>2732.5</v>
      </c>
      <c r="J14" s="120">
        <v>1732.5</v>
      </c>
      <c r="K14" s="120">
        <v>1732.5</v>
      </c>
    </row>
    <row r="15" spans="1:11" ht="15.75" customHeight="1" x14ac:dyDescent="0.25">
      <c r="A15" s="668" t="s">
        <v>2</v>
      </c>
      <c r="B15" s="669"/>
      <c r="C15" s="669"/>
      <c r="D15" s="669"/>
      <c r="E15" s="669"/>
      <c r="F15" s="154">
        <f>F9-F12</f>
        <v>5926.5500000000466</v>
      </c>
      <c r="G15" s="154">
        <f t="shared" ref="G15:K15" si="2">G9-G12</f>
        <v>0</v>
      </c>
      <c r="H15" s="154">
        <f t="shared" si="2"/>
        <v>0</v>
      </c>
      <c r="I15" s="154">
        <f t="shared" si="2"/>
        <v>0</v>
      </c>
      <c r="J15" s="154">
        <f t="shared" si="2"/>
        <v>0</v>
      </c>
      <c r="K15" s="154">
        <f t="shared" si="2"/>
        <v>0</v>
      </c>
    </row>
    <row r="16" spans="1:11" ht="18" x14ac:dyDescent="0.25">
      <c r="A16" s="4"/>
      <c r="B16" s="7"/>
      <c r="C16" s="7"/>
      <c r="D16" s="7"/>
      <c r="E16" s="7"/>
      <c r="F16" s="7"/>
      <c r="G16" s="7"/>
      <c r="H16" s="7"/>
      <c r="I16" s="3"/>
      <c r="J16" s="3"/>
      <c r="K16" s="3"/>
    </row>
    <row r="17" spans="1:11" ht="18" customHeight="1" x14ac:dyDescent="0.25">
      <c r="A17" s="665" t="s">
        <v>197</v>
      </c>
      <c r="B17" s="667"/>
      <c r="C17" s="667"/>
      <c r="D17" s="667"/>
      <c r="E17" s="667"/>
      <c r="F17" s="667"/>
      <c r="G17" s="667"/>
      <c r="H17" s="667"/>
      <c r="I17" s="667"/>
      <c r="J17" s="667"/>
      <c r="K17" s="667"/>
    </row>
    <row r="18" spans="1:11" ht="3.75" customHeight="1" thickBot="1" x14ac:dyDescent="0.3">
      <c r="A18" s="4"/>
      <c r="B18" s="7"/>
      <c r="C18" s="7"/>
      <c r="D18" s="7"/>
      <c r="E18" s="7"/>
      <c r="F18" s="7"/>
      <c r="G18" s="7"/>
      <c r="H18" s="7"/>
      <c r="I18" s="3"/>
      <c r="J18" s="3"/>
      <c r="K18" s="3"/>
    </row>
    <row r="19" spans="1:11" ht="25.5" x14ac:dyDescent="0.25">
      <c r="A19" s="16"/>
      <c r="B19" s="17"/>
      <c r="C19" s="17"/>
      <c r="D19" s="18"/>
      <c r="E19" s="19"/>
      <c r="F19" s="480" t="s">
        <v>258</v>
      </c>
      <c r="G19" s="479" t="s">
        <v>259</v>
      </c>
      <c r="H19" s="479" t="s">
        <v>248</v>
      </c>
      <c r="I19" s="428" t="s">
        <v>292</v>
      </c>
      <c r="J19" s="428" t="s">
        <v>219</v>
      </c>
      <c r="K19" s="454" t="s">
        <v>260</v>
      </c>
    </row>
    <row r="20" spans="1:11" x14ac:dyDescent="0.25">
      <c r="A20" s="676" t="s">
        <v>198</v>
      </c>
      <c r="B20" s="675"/>
      <c r="C20" s="675"/>
      <c r="D20" s="675"/>
      <c r="E20" s="675"/>
      <c r="F20" s="120">
        <v>0</v>
      </c>
      <c r="G20" s="120">
        <v>0</v>
      </c>
      <c r="H20" s="120">
        <v>0</v>
      </c>
      <c r="I20" s="120">
        <v>0</v>
      </c>
      <c r="J20" s="120">
        <v>0</v>
      </c>
      <c r="K20" s="155">
        <v>0</v>
      </c>
    </row>
    <row r="21" spans="1:11" x14ac:dyDescent="0.25">
      <c r="A21" s="676" t="s">
        <v>199</v>
      </c>
      <c r="B21" s="675"/>
      <c r="C21" s="675"/>
      <c r="D21" s="675"/>
      <c r="E21" s="675"/>
      <c r="F21" s="120">
        <v>0</v>
      </c>
      <c r="G21" s="120">
        <v>0</v>
      </c>
      <c r="H21" s="120">
        <v>0</v>
      </c>
      <c r="I21" s="120">
        <v>0</v>
      </c>
      <c r="J21" s="120">
        <v>0</v>
      </c>
      <c r="K21" s="155">
        <v>0</v>
      </c>
    </row>
    <row r="22" spans="1:11" ht="11.25" customHeight="1" x14ac:dyDescent="0.25">
      <c r="A22" s="668" t="s">
        <v>200</v>
      </c>
      <c r="B22" s="669"/>
      <c r="C22" s="669"/>
      <c r="D22" s="669"/>
      <c r="E22" s="669"/>
      <c r="F22" s="154">
        <f>F20-F21</f>
        <v>0</v>
      </c>
      <c r="G22" s="154">
        <f t="shared" ref="G22:K22" si="3">G20-G21</f>
        <v>0</v>
      </c>
      <c r="H22" s="154">
        <v>0</v>
      </c>
      <c r="I22" s="154">
        <f t="shared" si="3"/>
        <v>0</v>
      </c>
      <c r="J22" s="154">
        <f t="shared" si="3"/>
        <v>0</v>
      </c>
      <c r="K22" s="154">
        <f t="shared" si="3"/>
        <v>0</v>
      </c>
    </row>
    <row r="23" spans="1:11" ht="15" customHeight="1" x14ac:dyDescent="0.25">
      <c r="A23" s="668" t="s">
        <v>201</v>
      </c>
      <c r="B23" s="669"/>
      <c r="C23" s="669"/>
      <c r="D23" s="669"/>
      <c r="E23" s="669"/>
      <c r="F23" s="154">
        <f>F15+F22</f>
        <v>5926.5500000000466</v>
      </c>
      <c r="G23" s="154">
        <f t="shared" ref="G23:K23" si="4">G15+G22</f>
        <v>0</v>
      </c>
      <c r="H23" s="154">
        <v>0</v>
      </c>
      <c r="I23" s="154">
        <f t="shared" si="4"/>
        <v>0</v>
      </c>
      <c r="J23" s="154">
        <f t="shared" si="4"/>
        <v>0</v>
      </c>
      <c r="K23" s="154">
        <f t="shared" si="4"/>
        <v>0</v>
      </c>
    </row>
    <row r="24" spans="1:11" ht="8.25" customHeight="1" x14ac:dyDescent="0.25">
      <c r="A24" s="13"/>
      <c r="B24" s="7"/>
      <c r="C24" s="7"/>
      <c r="D24" s="7"/>
      <c r="E24" s="7"/>
      <c r="F24" s="7"/>
      <c r="G24" s="7"/>
      <c r="H24" s="7"/>
      <c r="I24" s="3"/>
      <c r="J24" s="3"/>
      <c r="K24" s="3"/>
    </row>
    <row r="25" spans="1:11" ht="15.75" customHeight="1" x14ac:dyDescent="0.25">
      <c r="A25" s="665" t="s">
        <v>202</v>
      </c>
      <c r="B25" s="667"/>
      <c r="C25" s="667"/>
      <c r="D25" s="667"/>
      <c r="E25" s="667"/>
      <c r="F25" s="667"/>
      <c r="G25" s="667"/>
      <c r="H25" s="667"/>
      <c r="I25" s="667"/>
      <c r="J25" s="667"/>
      <c r="K25" s="667"/>
    </row>
    <row r="26" spans="1:11" ht="16.5" thickBot="1" x14ac:dyDescent="0.3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 ht="29.25" customHeight="1" x14ac:dyDescent="0.25">
      <c r="A27" s="16"/>
      <c r="B27" s="17"/>
      <c r="C27" s="17"/>
      <c r="D27" s="18"/>
      <c r="E27" s="19"/>
      <c r="F27" s="480" t="s">
        <v>258</v>
      </c>
      <c r="G27" s="479" t="s">
        <v>259</v>
      </c>
      <c r="H27" s="479" t="s">
        <v>248</v>
      </c>
      <c r="I27" s="428" t="s">
        <v>292</v>
      </c>
      <c r="J27" s="428" t="s">
        <v>219</v>
      </c>
      <c r="K27" s="454" t="s">
        <v>260</v>
      </c>
    </row>
    <row r="28" spans="1:11" x14ac:dyDescent="0.25">
      <c r="A28" s="683" t="s">
        <v>203</v>
      </c>
      <c r="B28" s="684"/>
      <c r="C28" s="684"/>
      <c r="D28" s="684"/>
      <c r="E28" s="685"/>
      <c r="F28" s="156">
        <v>6346.1300000000629</v>
      </c>
      <c r="G28" s="156">
        <v>0</v>
      </c>
      <c r="H28" s="156">
        <v>0</v>
      </c>
      <c r="I28" s="156">
        <v>0</v>
      </c>
      <c r="J28" s="156">
        <v>0</v>
      </c>
      <c r="K28" s="157">
        <v>0</v>
      </c>
    </row>
    <row r="29" spans="1:11" x14ac:dyDescent="0.25">
      <c r="A29" s="668" t="s">
        <v>204</v>
      </c>
      <c r="B29" s="669"/>
      <c r="C29" s="669"/>
      <c r="D29" s="669"/>
      <c r="E29" s="669"/>
      <c r="F29" s="158">
        <f>F23+F28</f>
        <v>12272.680000000109</v>
      </c>
      <c r="G29" s="158">
        <f t="shared" ref="G29:K29" si="5">G23+G28</f>
        <v>0</v>
      </c>
      <c r="H29" s="158">
        <v>0</v>
      </c>
      <c r="I29" s="158">
        <f t="shared" si="5"/>
        <v>0</v>
      </c>
      <c r="J29" s="158">
        <f t="shared" si="5"/>
        <v>0</v>
      </c>
      <c r="K29" s="159">
        <f t="shared" si="5"/>
        <v>0</v>
      </c>
    </row>
    <row r="30" spans="1:11" ht="25.5" customHeight="1" x14ac:dyDescent="0.25">
      <c r="A30" s="672" t="s">
        <v>205</v>
      </c>
      <c r="B30" s="686"/>
      <c r="C30" s="686"/>
      <c r="D30" s="686"/>
      <c r="E30" s="687"/>
      <c r="F30" s="158">
        <f>F15+F22+F28-F29</f>
        <v>0</v>
      </c>
      <c r="G30" s="158">
        <f t="shared" ref="G30:K30" si="6">G15+G22+G28-G29</f>
        <v>0</v>
      </c>
      <c r="H30" s="158">
        <v>0</v>
      </c>
      <c r="I30" s="158">
        <v>0</v>
      </c>
      <c r="J30" s="158">
        <f t="shared" si="6"/>
        <v>0</v>
      </c>
      <c r="K30" s="159">
        <f t="shared" si="6"/>
        <v>0</v>
      </c>
    </row>
    <row r="31" spans="1:11" ht="15.75" x14ac:dyDescent="0.25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</row>
    <row r="32" spans="1:11" ht="15.75" x14ac:dyDescent="0.25">
      <c r="A32" s="688"/>
      <c r="B32" s="688"/>
      <c r="C32" s="688"/>
      <c r="D32" s="688"/>
      <c r="E32" s="688"/>
      <c r="F32" s="688"/>
      <c r="G32" s="688"/>
      <c r="H32" s="688"/>
      <c r="I32" s="688"/>
      <c r="J32" s="688"/>
      <c r="K32" s="688"/>
    </row>
    <row r="33" spans="1:11" ht="18" x14ac:dyDescent="0.25">
      <c r="A33" s="148"/>
      <c r="B33" s="149"/>
      <c r="C33" s="149"/>
      <c r="D33" s="149"/>
      <c r="E33" s="149"/>
      <c r="F33" s="149"/>
      <c r="G33" s="149"/>
      <c r="H33" s="149"/>
      <c r="I33" s="150"/>
      <c r="J33" s="150"/>
      <c r="K33" s="150"/>
    </row>
    <row r="34" spans="1:11" x14ac:dyDescent="0.25">
      <c r="A34" s="483"/>
      <c r="B34" s="483"/>
      <c r="C34" s="483"/>
      <c r="D34" s="484"/>
      <c r="E34" s="485"/>
      <c r="F34" s="481"/>
      <c r="G34" s="481"/>
      <c r="H34" s="482"/>
      <c r="I34" s="481"/>
      <c r="J34" s="481"/>
      <c r="K34" s="481"/>
    </row>
    <row r="35" spans="1:11" x14ac:dyDescent="0.25">
      <c r="A35" s="677"/>
      <c r="B35" s="677"/>
      <c r="C35" s="677"/>
      <c r="D35" s="677"/>
      <c r="E35" s="677"/>
      <c r="F35" s="486"/>
      <c r="G35" s="486"/>
      <c r="H35" s="486"/>
      <c r="I35" s="486"/>
      <c r="J35" s="486"/>
      <c r="K35" s="487"/>
    </row>
    <row r="36" spans="1:11" ht="24" customHeight="1" x14ac:dyDescent="0.25">
      <c r="A36" s="677"/>
      <c r="B36" s="677"/>
      <c r="C36" s="677"/>
      <c r="D36" s="677"/>
      <c r="E36" s="677"/>
      <c r="F36" s="486"/>
      <c r="G36" s="486"/>
      <c r="H36" s="486"/>
      <c r="I36" s="486"/>
      <c r="J36" s="486"/>
      <c r="K36" s="487"/>
    </row>
    <row r="37" spans="1:11" x14ac:dyDescent="0.25">
      <c r="A37" s="677"/>
      <c r="B37" s="678"/>
      <c r="C37" s="678"/>
      <c r="D37" s="678"/>
      <c r="E37" s="678"/>
      <c r="F37" s="486"/>
      <c r="G37" s="486"/>
      <c r="H37" s="486"/>
      <c r="I37" s="486"/>
      <c r="J37" s="486"/>
      <c r="K37" s="487"/>
    </row>
    <row r="38" spans="1:11" x14ac:dyDescent="0.25">
      <c r="A38" s="679"/>
      <c r="B38" s="680"/>
      <c r="C38" s="680"/>
      <c r="D38" s="680"/>
      <c r="E38" s="680"/>
      <c r="F38" s="488"/>
      <c r="G38" s="488"/>
      <c r="H38" s="488"/>
      <c r="I38" s="488"/>
      <c r="J38" s="488"/>
      <c r="K38" s="488"/>
    </row>
    <row r="39" spans="1:11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 ht="31.5" customHeight="1" x14ac:dyDescent="0.25">
      <c r="A40" s="681"/>
      <c r="B40" s="682"/>
      <c r="C40" s="682"/>
      <c r="D40" s="682"/>
      <c r="E40" s="682"/>
      <c r="F40" s="682"/>
      <c r="G40" s="682"/>
      <c r="H40" s="682"/>
      <c r="I40" s="682"/>
      <c r="J40" s="682"/>
      <c r="K40" s="682"/>
    </row>
  </sheetData>
  <mergeCells count="24">
    <mergeCell ref="A36:E36"/>
    <mergeCell ref="A37:E37"/>
    <mergeCell ref="A38:E38"/>
    <mergeCell ref="A40:K40"/>
    <mergeCell ref="A28:E28"/>
    <mergeCell ref="A29:E29"/>
    <mergeCell ref="A30:E30"/>
    <mergeCell ref="A32:K32"/>
    <mergeCell ref="A35:E35"/>
    <mergeCell ref="A25:K25"/>
    <mergeCell ref="A13:E13"/>
    <mergeCell ref="A9:E9"/>
    <mergeCell ref="A10:E10"/>
    <mergeCell ref="A11:E11"/>
    <mergeCell ref="A14:E14"/>
    <mergeCell ref="A15:E15"/>
    <mergeCell ref="A17:K17"/>
    <mergeCell ref="A20:E20"/>
    <mergeCell ref="A21:E21"/>
    <mergeCell ref="A2:K2"/>
    <mergeCell ref="A4:K4"/>
    <mergeCell ref="A6:K6"/>
    <mergeCell ref="A22:E22"/>
    <mergeCell ref="A23:E23"/>
  </mergeCells>
  <phoneticPr fontId="28" type="noConversion"/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7B2D-12EE-44CC-A946-FABC25980B3C}">
  <sheetPr>
    <pageSetUpPr fitToPage="1"/>
  </sheetPr>
  <dimension ref="A1:J36"/>
  <sheetViews>
    <sheetView topLeftCell="A21" workbookViewId="0">
      <selection activeCell="A2" sqref="A2:J2"/>
    </sheetView>
  </sheetViews>
  <sheetFormatPr defaultRowHeight="15" x14ac:dyDescent="0.25"/>
  <cols>
    <col min="1" max="1" width="11.5703125" customWidth="1"/>
    <col min="2" max="2" width="12.140625" customWidth="1"/>
    <col min="3" max="3" width="33.140625" customWidth="1"/>
    <col min="4" max="4" width="16.85546875" bestFit="1" customWidth="1"/>
    <col min="5" max="7" width="18.42578125" customWidth="1"/>
    <col min="8" max="9" width="16.85546875" bestFit="1" customWidth="1"/>
    <col min="12" max="12" width="10" bestFit="1" customWidth="1"/>
    <col min="13" max="13" width="12.5703125" customWidth="1"/>
  </cols>
  <sheetData>
    <row r="1" spans="1:10" x14ac:dyDescent="0.25">
      <c r="A1" s="80" t="s">
        <v>228</v>
      </c>
      <c r="B1" s="80"/>
      <c r="C1" s="80"/>
    </row>
    <row r="2" spans="1:10" ht="60" customHeight="1" x14ac:dyDescent="0.25">
      <c r="A2" s="665" t="s">
        <v>278</v>
      </c>
      <c r="B2" s="665"/>
      <c r="C2" s="665"/>
      <c r="D2" s="665"/>
      <c r="E2" s="665"/>
      <c r="F2" s="665"/>
      <c r="G2" s="665"/>
      <c r="H2" s="665"/>
      <c r="I2" s="665"/>
      <c r="J2" s="665"/>
    </row>
    <row r="3" spans="1:10" ht="18" x14ac:dyDescent="0.25">
      <c r="A3" s="4"/>
      <c r="B3" s="4"/>
      <c r="C3" s="4"/>
      <c r="D3" s="4"/>
      <c r="E3" s="4"/>
      <c r="F3" s="4"/>
      <c r="G3" s="4"/>
    </row>
    <row r="4" spans="1:10" ht="15.75" x14ac:dyDescent="0.25">
      <c r="A4" s="665" t="s">
        <v>22</v>
      </c>
      <c r="B4" s="665"/>
      <c r="C4" s="665"/>
      <c r="D4" s="665"/>
      <c r="E4" s="666"/>
      <c r="F4" s="249"/>
      <c r="G4" s="249"/>
    </row>
    <row r="5" spans="1:10" ht="18" x14ac:dyDescent="0.25">
      <c r="A5" s="4"/>
      <c r="B5" s="4"/>
      <c r="C5" s="4"/>
      <c r="D5" s="4"/>
      <c r="E5" s="5"/>
      <c r="F5" s="5"/>
      <c r="G5" s="5"/>
    </row>
    <row r="6" spans="1:10" ht="15.75" x14ac:dyDescent="0.25">
      <c r="A6" s="665" t="s">
        <v>4</v>
      </c>
      <c r="B6" s="667"/>
      <c r="C6" s="667"/>
      <c r="D6" s="667"/>
      <c r="E6" s="667"/>
      <c r="F6" s="142"/>
      <c r="G6" s="142"/>
    </row>
    <row r="7" spans="1:10" ht="18" x14ac:dyDescent="0.25">
      <c r="A7" s="4"/>
      <c r="B7" s="4"/>
      <c r="C7" s="4"/>
      <c r="D7" s="4"/>
      <c r="E7" s="5"/>
      <c r="F7" s="5"/>
      <c r="G7" s="5"/>
    </row>
    <row r="8" spans="1:10" ht="15.75" x14ac:dyDescent="0.25">
      <c r="A8" s="665" t="s">
        <v>206</v>
      </c>
      <c r="B8" s="693"/>
      <c r="C8" s="693"/>
      <c r="D8" s="693"/>
      <c r="E8" s="693"/>
      <c r="F8" s="250"/>
      <c r="G8" s="250"/>
    </row>
    <row r="9" spans="1:10" ht="18.75" thickBot="1" x14ac:dyDescent="0.3">
      <c r="A9" s="4"/>
      <c r="B9" s="4"/>
      <c r="C9" s="4"/>
      <c r="D9" s="4"/>
      <c r="E9" s="5"/>
      <c r="F9" s="5"/>
      <c r="G9" s="5"/>
    </row>
    <row r="10" spans="1:10" ht="50.25" customHeight="1" x14ac:dyDescent="0.25">
      <c r="A10" s="204" t="s">
        <v>5</v>
      </c>
      <c r="B10" s="205" t="s">
        <v>6</v>
      </c>
      <c r="C10" s="206" t="s">
        <v>3</v>
      </c>
      <c r="D10" s="489" t="s">
        <v>246</v>
      </c>
      <c r="E10" s="490" t="s">
        <v>247</v>
      </c>
      <c r="F10" s="490" t="s">
        <v>248</v>
      </c>
      <c r="G10" s="429" t="s">
        <v>285</v>
      </c>
      <c r="H10" s="429" t="s">
        <v>222</v>
      </c>
      <c r="I10" s="462" t="s">
        <v>250</v>
      </c>
    </row>
    <row r="11" spans="1:10" x14ac:dyDescent="0.25">
      <c r="A11" s="169"/>
      <c r="B11" s="86"/>
      <c r="C11" s="85"/>
      <c r="D11" s="86" t="s">
        <v>159</v>
      </c>
      <c r="E11" s="87" t="s">
        <v>159</v>
      </c>
      <c r="F11" s="87" t="s">
        <v>159</v>
      </c>
      <c r="G11" s="85" t="s">
        <v>159</v>
      </c>
      <c r="H11" s="85" t="s">
        <v>159</v>
      </c>
      <c r="I11" s="170" t="s">
        <v>159</v>
      </c>
    </row>
    <row r="12" spans="1:10" ht="20.25" x14ac:dyDescent="0.25">
      <c r="A12" s="691" t="s">
        <v>0</v>
      </c>
      <c r="B12" s="692"/>
      <c r="C12" s="692"/>
      <c r="D12" s="234">
        <f t="shared" ref="D12" si="0">D13+D19</f>
        <v>753635.54</v>
      </c>
      <c r="E12" s="232">
        <v>797150.05</v>
      </c>
      <c r="F12" s="232">
        <f>F13+F19</f>
        <v>936527.92999999993</v>
      </c>
      <c r="G12" s="232">
        <f t="shared" ref="G12:I12" si="1">G13+G19</f>
        <v>853923</v>
      </c>
      <c r="H12" s="232">
        <f t="shared" si="1"/>
        <v>852423</v>
      </c>
      <c r="I12" s="232">
        <f t="shared" si="1"/>
        <v>852423</v>
      </c>
    </row>
    <row r="13" spans="1:10" ht="18" x14ac:dyDescent="0.25">
      <c r="A13" s="222">
        <v>6</v>
      </c>
      <c r="B13" s="689" t="s">
        <v>8</v>
      </c>
      <c r="C13" s="689"/>
      <c r="D13" s="163">
        <f t="shared" ref="D13" si="2">D14+D15+D16+D17+D18</f>
        <v>753635.54</v>
      </c>
      <c r="E13" s="163">
        <v>797150.05</v>
      </c>
      <c r="F13" s="163">
        <f>F14+F15+F16+F17+F18</f>
        <v>936527.92999999993</v>
      </c>
      <c r="G13" s="163">
        <f>G14+G15+G16+G17+G18</f>
        <v>853923</v>
      </c>
      <c r="H13" s="163">
        <f>H14+H15+H16+H17+H18</f>
        <v>852423</v>
      </c>
      <c r="I13" s="171">
        <f t="shared" ref="I13" si="3">I14+I15+I16+I17+I18</f>
        <v>852423</v>
      </c>
    </row>
    <row r="14" spans="1:10" ht="45" x14ac:dyDescent="0.25">
      <c r="A14" s="172"/>
      <c r="B14" s="83">
        <v>63</v>
      </c>
      <c r="C14" s="83" t="s">
        <v>29</v>
      </c>
      <c r="D14" s="224">
        <v>641312.71</v>
      </c>
      <c r="E14" s="238">
        <v>702475.55</v>
      </c>
      <c r="F14" s="238">
        <v>845264.19</v>
      </c>
      <c r="G14" s="180">
        <v>766201</v>
      </c>
      <c r="H14" s="180">
        <v>766201</v>
      </c>
      <c r="I14" s="180">
        <v>766201</v>
      </c>
      <c r="J14" s="275"/>
    </row>
    <row r="15" spans="1:10" x14ac:dyDescent="0.25">
      <c r="A15" s="173"/>
      <c r="B15" s="78">
        <v>64</v>
      </c>
      <c r="C15" s="78" t="s">
        <v>152</v>
      </c>
      <c r="D15" s="227">
        <v>0</v>
      </c>
      <c r="E15" s="238">
        <v>0</v>
      </c>
      <c r="F15" s="238">
        <v>0</v>
      </c>
      <c r="G15" s="238">
        <v>0</v>
      </c>
      <c r="H15" s="239">
        <v>0</v>
      </c>
      <c r="I15" s="240">
        <v>0</v>
      </c>
    </row>
    <row r="16" spans="1:10" ht="28.5" x14ac:dyDescent="0.25">
      <c r="A16" s="174"/>
      <c r="B16" s="78">
        <v>65</v>
      </c>
      <c r="C16" s="276" t="s">
        <v>153</v>
      </c>
      <c r="D16" s="228">
        <v>42777.53</v>
      </c>
      <c r="E16" s="241">
        <v>43784.5</v>
      </c>
      <c r="F16" s="241">
        <v>19355.32</v>
      </c>
      <c r="G16" s="180">
        <v>25941</v>
      </c>
      <c r="H16" s="180">
        <v>25941</v>
      </c>
      <c r="I16" s="180">
        <v>25941</v>
      </c>
    </row>
    <row r="17" spans="1:9" ht="28.5" x14ac:dyDescent="0.25">
      <c r="A17" s="173"/>
      <c r="B17" s="78">
        <v>66</v>
      </c>
      <c r="C17" s="276" t="s">
        <v>156</v>
      </c>
      <c r="D17" s="228">
        <v>7996.63</v>
      </c>
      <c r="E17" s="241">
        <v>7000</v>
      </c>
      <c r="F17" s="241">
        <v>8000</v>
      </c>
      <c r="G17" s="241">
        <v>7900</v>
      </c>
      <c r="H17" s="241">
        <v>7900</v>
      </c>
      <c r="I17" s="242">
        <v>7900</v>
      </c>
    </row>
    <row r="18" spans="1:9" ht="45" x14ac:dyDescent="0.25">
      <c r="A18" s="173"/>
      <c r="B18" s="78">
        <v>67</v>
      </c>
      <c r="C18" s="83" t="s">
        <v>30</v>
      </c>
      <c r="D18" s="224">
        <v>61548.67</v>
      </c>
      <c r="E18" s="238">
        <v>43890</v>
      </c>
      <c r="F18" s="238">
        <v>63908.42</v>
      </c>
      <c r="G18" s="238">
        <v>53881</v>
      </c>
      <c r="H18" s="238">
        <v>52381</v>
      </c>
      <c r="I18" s="238">
        <v>52381</v>
      </c>
    </row>
    <row r="19" spans="1:9" ht="30.75" customHeight="1" thickBot="1" x14ac:dyDescent="0.3">
      <c r="A19" s="233">
        <v>7</v>
      </c>
      <c r="B19" s="690" t="s">
        <v>10</v>
      </c>
      <c r="C19" s="690"/>
      <c r="D19" s="235">
        <v>0</v>
      </c>
      <c r="E19" s="277">
        <v>0</v>
      </c>
      <c r="F19" s="277">
        <v>0</v>
      </c>
      <c r="G19" s="277">
        <v>0</v>
      </c>
      <c r="H19" s="236">
        <v>0</v>
      </c>
      <c r="I19" s="237">
        <v>0</v>
      </c>
    </row>
    <row r="20" spans="1:9" ht="30.75" customHeight="1" x14ac:dyDescent="0.25">
      <c r="A20" s="243"/>
      <c r="B20" s="244"/>
      <c r="C20" s="244"/>
      <c r="D20" s="245"/>
      <c r="E20" s="246"/>
      <c r="F20" s="246"/>
      <c r="G20" s="246"/>
      <c r="H20" s="247"/>
      <c r="I20" s="247"/>
    </row>
    <row r="22" spans="1:9" ht="15.75" x14ac:dyDescent="0.25">
      <c r="A22" s="665" t="s">
        <v>207</v>
      </c>
      <c r="B22" s="693"/>
      <c r="C22" s="693"/>
      <c r="D22" s="693"/>
      <c r="E22" s="693"/>
      <c r="F22" s="250"/>
      <c r="G22" s="250"/>
    </row>
    <row r="23" spans="1:9" ht="18.75" thickBot="1" x14ac:dyDescent="0.3">
      <c r="A23" s="4"/>
      <c r="B23" s="4"/>
      <c r="C23" s="4"/>
      <c r="D23" s="4"/>
      <c r="E23" s="5"/>
      <c r="F23" s="5"/>
      <c r="G23" s="5"/>
    </row>
    <row r="24" spans="1:9" ht="49.5" x14ac:dyDescent="0.25">
      <c r="A24" s="167" t="s">
        <v>5</v>
      </c>
      <c r="B24" s="168" t="s">
        <v>6</v>
      </c>
      <c r="C24" s="168" t="s">
        <v>12</v>
      </c>
      <c r="D24" s="489" t="s">
        <v>246</v>
      </c>
      <c r="E24" s="490" t="s">
        <v>247</v>
      </c>
      <c r="F24" s="490" t="s">
        <v>248</v>
      </c>
      <c r="G24" s="429" t="s">
        <v>290</v>
      </c>
      <c r="H24" s="429" t="s">
        <v>222</v>
      </c>
      <c r="I24" s="462" t="s">
        <v>250</v>
      </c>
    </row>
    <row r="25" spans="1:9" x14ac:dyDescent="0.25">
      <c r="A25" s="175"/>
      <c r="B25" s="12"/>
      <c r="C25" s="12"/>
      <c r="D25" s="12" t="s">
        <v>159</v>
      </c>
      <c r="E25" s="12" t="s">
        <v>159</v>
      </c>
      <c r="F25" s="12" t="s">
        <v>159</v>
      </c>
      <c r="G25" s="12" t="s">
        <v>159</v>
      </c>
      <c r="H25" s="12" t="s">
        <v>159</v>
      </c>
      <c r="I25" s="176" t="s">
        <v>159</v>
      </c>
    </row>
    <row r="26" spans="1:9" ht="20.25" x14ac:dyDescent="0.3">
      <c r="A26" s="691" t="s">
        <v>1</v>
      </c>
      <c r="B26" s="692"/>
      <c r="C26" s="692"/>
      <c r="D26" s="220">
        <f t="shared" ref="D26" si="4">D27+D33</f>
        <v>747708.99</v>
      </c>
      <c r="E26" s="220">
        <f>E27+E33</f>
        <v>797150.05</v>
      </c>
      <c r="F26" s="220">
        <f>F27+F33</f>
        <v>936527.92999999993</v>
      </c>
      <c r="G26" s="220">
        <f>G27+G33</f>
        <v>853923.3</v>
      </c>
      <c r="H26" s="220">
        <f t="shared" ref="H26:I26" si="5">H27+H33</f>
        <v>852423.3</v>
      </c>
      <c r="I26" s="221">
        <f t="shared" si="5"/>
        <v>852423.3</v>
      </c>
    </row>
    <row r="27" spans="1:9" ht="18" x14ac:dyDescent="0.25">
      <c r="A27" s="222">
        <v>3</v>
      </c>
      <c r="B27" s="689" t="s">
        <v>13</v>
      </c>
      <c r="C27" s="689"/>
      <c r="D27" s="164">
        <f t="shared" ref="D27" si="6">D28+D29+D30+D31+D32</f>
        <v>737782.16</v>
      </c>
      <c r="E27" s="164">
        <f>E28+E29+E30+E31+E32</f>
        <v>793290.05</v>
      </c>
      <c r="F27" s="164">
        <f>F28+F29+F30+F31+F32</f>
        <v>923927.52999999991</v>
      </c>
      <c r="G27" s="164">
        <f>G28+G29+G30+G31+G32</f>
        <v>851190.8</v>
      </c>
      <c r="H27" s="164">
        <f t="shared" ref="H27:I27" si="7">H28+H29+H30+H31+H32</f>
        <v>850690.8</v>
      </c>
      <c r="I27" s="177">
        <f t="shared" si="7"/>
        <v>850690.8</v>
      </c>
    </row>
    <row r="28" spans="1:9" x14ac:dyDescent="0.25">
      <c r="A28" s="172"/>
      <c r="B28" s="166">
        <v>31</v>
      </c>
      <c r="C28" s="83" t="s">
        <v>14</v>
      </c>
      <c r="D28" s="229">
        <v>626355.80000000005</v>
      </c>
      <c r="E28" s="225">
        <v>682824.05</v>
      </c>
      <c r="F28" s="225">
        <v>802158.09</v>
      </c>
      <c r="G28" s="278">
        <v>734570</v>
      </c>
      <c r="H28" s="278">
        <v>734570</v>
      </c>
      <c r="I28" s="278">
        <v>734570</v>
      </c>
    </row>
    <row r="29" spans="1:9" x14ac:dyDescent="0.25">
      <c r="A29" s="173"/>
      <c r="B29" s="81">
        <v>32</v>
      </c>
      <c r="C29" s="78" t="s">
        <v>25</v>
      </c>
      <c r="D29" s="230">
        <v>95921.47</v>
      </c>
      <c r="E29" s="225">
        <v>97326</v>
      </c>
      <c r="F29" s="225">
        <v>105977.66</v>
      </c>
      <c r="G29" s="225">
        <v>102739.8</v>
      </c>
      <c r="H29" s="225">
        <v>102239.8</v>
      </c>
      <c r="I29" s="225">
        <v>102239.8</v>
      </c>
    </row>
    <row r="30" spans="1:9" x14ac:dyDescent="0.25">
      <c r="A30" s="173"/>
      <c r="B30" s="81">
        <v>34</v>
      </c>
      <c r="C30" s="79" t="s">
        <v>94</v>
      </c>
      <c r="D30" s="230">
        <v>769.35</v>
      </c>
      <c r="E30" s="225">
        <v>780</v>
      </c>
      <c r="F30" s="225">
        <v>780</v>
      </c>
      <c r="G30" s="225">
        <v>250</v>
      </c>
      <c r="H30" s="225">
        <v>250</v>
      </c>
      <c r="I30" s="226">
        <v>250</v>
      </c>
    </row>
    <row r="31" spans="1:9" ht="60" x14ac:dyDescent="0.25">
      <c r="A31" s="178"/>
      <c r="B31" s="81">
        <v>37</v>
      </c>
      <c r="C31" s="165" t="s">
        <v>160</v>
      </c>
      <c r="D31" s="231">
        <v>14474.61</v>
      </c>
      <c r="E31" s="225">
        <v>12100</v>
      </c>
      <c r="F31" s="225">
        <v>14662.71</v>
      </c>
      <c r="G31" s="225">
        <v>13400</v>
      </c>
      <c r="H31" s="225">
        <v>13400</v>
      </c>
      <c r="I31" s="225">
        <v>13400</v>
      </c>
    </row>
    <row r="32" spans="1:9" x14ac:dyDescent="0.25">
      <c r="A32" s="174"/>
      <c r="B32" s="81">
        <v>38</v>
      </c>
      <c r="C32" s="78" t="s">
        <v>208</v>
      </c>
      <c r="D32" s="230">
        <v>260.93</v>
      </c>
      <c r="E32" s="225">
        <v>260</v>
      </c>
      <c r="F32" s="225">
        <v>349.07</v>
      </c>
      <c r="G32" s="225">
        <v>231</v>
      </c>
      <c r="H32" s="225">
        <v>231</v>
      </c>
      <c r="I32" s="226">
        <v>231</v>
      </c>
    </row>
    <row r="33" spans="1:9" ht="42" customHeight="1" x14ac:dyDescent="0.25">
      <c r="A33" s="223">
        <v>4</v>
      </c>
      <c r="B33" s="689" t="s">
        <v>15</v>
      </c>
      <c r="C33" s="689"/>
      <c r="D33" s="164">
        <f>D34+D35</f>
        <v>9926.83</v>
      </c>
      <c r="E33" s="164">
        <f t="shared" ref="E33:I33" si="8">E34+E35</f>
        <v>3860</v>
      </c>
      <c r="F33" s="164">
        <f t="shared" si="8"/>
        <v>12600.4</v>
      </c>
      <c r="G33" s="164">
        <f>G34+G35</f>
        <v>2732.5</v>
      </c>
      <c r="H33" s="164">
        <f t="shared" si="8"/>
        <v>1732.5</v>
      </c>
      <c r="I33" s="177">
        <f t="shared" si="8"/>
        <v>1732.5</v>
      </c>
    </row>
    <row r="34" spans="1:9" ht="45" x14ac:dyDescent="0.25">
      <c r="A34" s="172"/>
      <c r="B34" s="166">
        <v>42</v>
      </c>
      <c r="C34" s="269" t="s">
        <v>31</v>
      </c>
      <c r="D34" s="229">
        <v>5514.47</v>
      </c>
      <c r="E34" s="225">
        <v>860</v>
      </c>
      <c r="F34" s="225">
        <v>12600.4</v>
      </c>
      <c r="G34" s="225">
        <v>2232.5</v>
      </c>
      <c r="H34" s="225">
        <v>1732.5</v>
      </c>
      <c r="I34" s="225">
        <v>1732.5</v>
      </c>
    </row>
    <row r="35" spans="1:9" ht="30" x14ac:dyDescent="0.25">
      <c r="A35" s="216"/>
      <c r="B35" s="279">
        <v>45</v>
      </c>
      <c r="C35" s="269" t="s">
        <v>221</v>
      </c>
      <c r="D35" s="229">
        <v>4412.3599999999997</v>
      </c>
      <c r="E35" s="21">
        <v>3000</v>
      </c>
      <c r="F35" s="21">
        <v>0</v>
      </c>
      <c r="G35" s="108">
        <v>500</v>
      </c>
      <c r="H35" s="108">
        <v>0</v>
      </c>
      <c r="I35" s="217">
        <v>0</v>
      </c>
    </row>
    <row r="36" spans="1:9" ht="15.75" thickBot="1" x14ac:dyDescent="0.3">
      <c r="A36" s="218"/>
      <c r="B36" s="187"/>
      <c r="C36" s="187"/>
      <c r="D36" s="187"/>
      <c r="E36" s="187"/>
      <c r="F36" s="187"/>
      <c r="G36" s="187"/>
      <c r="H36" s="187"/>
      <c r="I36" s="188"/>
    </row>
  </sheetData>
  <mergeCells count="11">
    <mergeCell ref="A4:E4"/>
    <mergeCell ref="A6:E6"/>
    <mergeCell ref="A8:E8"/>
    <mergeCell ref="A12:C12"/>
    <mergeCell ref="A2:J2"/>
    <mergeCell ref="B33:C33"/>
    <mergeCell ref="B27:C27"/>
    <mergeCell ref="B13:C13"/>
    <mergeCell ref="B19:C19"/>
    <mergeCell ref="A26:C26"/>
    <mergeCell ref="A22:E22"/>
  </mergeCells>
  <pageMargins left="0.25" right="0.25" top="0.75" bottom="0.75" header="0.3" footer="0.3"/>
  <pageSetup paperSize="9" scale="57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topLeftCell="A12" workbookViewId="0">
      <selection sqref="A1:H34"/>
    </sheetView>
  </sheetViews>
  <sheetFormatPr defaultRowHeight="15" x14ac:dyDescent="0.25"/>
  <cols>
    <col min="1" max="1" width="5.42578125" bestFit="1" customWidth="1"/>
    <col min="2" max="2" width="30.42578125" customWidth="1"/>
    <col min="3" max="3" width="20" customWidth="1"/>
    <col min="4" max="4" width="15.42578125" bestFit="1" customWidth="1"/>
    <col min="5" max="6" width="15.42578125" customWidth="1"/>
    <col min="7" max="8" width="15.42578125" bestFit="1" customWidth="1"/>
    <col min="9" max="9" width="12" bestFit="1" customWidth="1"/>
    <col min="11" max="11" width="14.140625" bestFit="1" customWidth="1"/>
    <col min="13" max="13" width="11.28515625" bestFit="1" customWidth="1"/>
  </cols>
  <sheetData>
    <row r="1" spans="1:13" x14ac:dyDescent="0.25">
      <c r="A1" s="80" t="s">
        <v>228</v>
      </c>
      <c r="B1" s="80"/>
    </row>
    <row r="2" spans="1:13" ht="45.75" customHeight="1" x14ac:dyDescent="0.25">
      <c r="A2" s="665" t="s">
        <v>278</v>
      </c>
      <c r="B2" s="665"/>
      <c r="C2" s="665"/>
      <c r="D2" s="665"/>
      <c r="E2" s="665"/>
      <c r="F2" s="665"/>
      <c r="G2" s="665"/>
      <c r="H2" s="665"/>
      <c r="I2" s="510"/>
      <c r="J2" s="510"/>
    </row>
    <row r="3" spans="1:13" ht="18" customHeight="1" x14ac:dyDescent="0.25">
      <c r="A3" s="4"/>
      <c r="B3" s="4"/>
      <c r="C3" s="4"/>
      <c r="D3" s="4"/>
      <c r="E3" s="4"/>
      <c r="F3" s="4"/>
      <c r="G3" s="4"/>
    </row>
    <row r="4" spans="1:13" ht="15.75" customHeight="1" x14ac:dyDescent="0.25">
      <c r="A4" s="665" t="s">
        <v>22</v>
      </c>
      <c r="B4" s="665"/>
      <c r="C4" s="665"/>
      <c r="D4" s="665"/>
      <c r="E4" s="665"/>
      <c r="F4" s="665"/>
      <c r="G4" s="665"/>
    </row>
    <row r="5" spans="1:13" ht="18" x14ac:dyDescent="0.25">
      <c r="B5" s="4"/>
      <c r="C5" s="4"/>
      <c r="D5" s="5"/>
      <c r="E5" s="5"/>
      <c r="F5" s="5"/>
      <c r="G5" s="5"/>
    </row>
    <row r="6" spans="1:13" ht="18" customHeight="1" x14ac:dyDescent="0.25">
      <c r="A6" s="665" t="s">
        <v>4</v>
      </c>
      <c r="B6" s="665"/>
      <c r="C6" s="665"/>
      <c r="D6" s="665"/>
      <c r="E6" s="665"/>
      <c r="F6" s="665"/>
      <c r="G6" s="665"/>
    </row>
    <row r="7" spans="1:13" ht="18" x14ac:dyDescent="0.25">
      <c r="A7" s="4"/>
      <c r="B7" s="4"/>
      <c r="C7" s="4"/>
      <c r="D7" s="5"/>
      <c r="E7" s="5"/>
      <c r="F7" s="5"/>
      <c r="G7" s="5"/>
    </row>
    <row r="8" spans="1:13" ht="15.75" customHeight="1" x14ac:dyDescent="0.25">
      <c r="A8" s="665" t="s">
        <v>211</v>
      </c>
      <c r="B8" s="665"/>
      <c r="C8" s="665"/>
      <c r="D8" s="665"/>
      <c r="E8" s="665"/>
      <c r="F8" s="665"/>
      <c r="G8" s="665"/>
    </row>
    <row r="9" spans="1:13" ht="18.75" thickBot="1" x14ac:dyDescent="0.3">
      <c r="A9" s="4"/>
      <c r="B9" s="4"/>
      <c r="C9" s="4"/>
      <c r="D9" s="5"/>
      <c r="E9" s="5"/>
      <c r="F9" s="5"/>
      <c r="G9" s="5"/>
    </row>
    <row r="10" spans="1:13" ht="33" x14ac:dyDescent="0.25">
      <c r="A10" s="430" t="s">
        <v>7</v>
      </c>
      <c r="B10" s="183" t="s">
        <v>3</v>
      </c>
      <c r="C10" s="489" t="s">
        <v>246</v>
      </c>
      <c r="D10" s="490" t="s">
        <v>247</v>
      </c>
      <c r="E10" s="490" t="s">
        <v>248</v>
      </c>
      <c r="F10" s="429" t="s">
        <v>290</v>
      </c>
      <c r="G10" s="429" t="s">
        <v>222</v>
      </c>
      <c r="H10" s="462" t="s">
        <v>220</v>
      </c>
    </row>
    <row r="11" spans="1:13" ht="15.75" thickBot="1" x14ac:dyDescent="0.3">
      <c r="A11" s="169"/>
      <c r="B11" s="85"/>
      <c r="C11" s="85" t="s">
        <v>159</v>
      </c>
      <c r="D11" s="85" t="s">
        <v>159</v>
      </c>
      <c r="E11" s="85" t="s">
        <v>159</v>
      </c>
      <c r="F11" s="85" t="s">
        <v>159</v>
      </c>
      <c r="G11" s="85" t="s">
        <v>159</v>
      </c>
      <c r="H11" s="170" t="s">
        <v>159</v>
      </c>
    </row>
    <row r="12" spans="1:13" s="82" customFormat="1" ht="15.75" customHeight="1" thickBot="1" x14ac:dyDescent="0.35">
      <c r="A12" s="296"/>
      <c r="B12" s="297" t="s">
        <v>0</v>
      </c>
      <c r="C12" s="282">
        <f t="shared" ref="C12:D12" si="0">C13+C14+C15+C16+C17+C18+C19+C20</f>
        <v>753635.54</v>
      </c>
      <c r="D12" s="282">
        <f t="shared" si="0"/>
        <v>797150.16</v>
      </c>
      <c r="E12" s="282">
        <f>E13+E14+E15+E16+E17+E18+E19+E20</f>
        <v>936527.92999999982</v>
      </c>
      <c r="F12" s="282">
        <f t="shared" ref="F12:H12" si="1">F13+F14+F15+F16+F17+F18+F19+F20</f>
        <v>853923</v>
      </c>
      <c r="G12" s="282">
        <f t="shared" si="1"/>
        <v>852423</v>
      </c>
      <c r="H12" s="283">
        <f t="shared" si="1"/>
        <v>852423</v>
      </c>
    </row>
    <row r="13" spans="1:13" s="106" customFormat="1" ht="15.75" customHeight="1" x14ac:dyDescent="0.25">
      <c r="A13" s="285" t="s">
        <v>171</v>
      </c>
      <c r="B13" s="286" t="s">
        <v>130</v>
      </c>
      <c r="C13" s="287">
        <v>51742.22</v>
      </c>
      <c r="D13" s="288">
        <v>31279.99</v>
      </c>
      <c r="E13" s="288">
        <v>53621.34</v>
      </c>
      <c r="F13" s="288">
        <v>40601</v>
      </c>
      <c r="G13" s="288">
        <v>39101</v>
      </c>
      <c r="H13" s="288">
        <v>39101</v>
      </c>
    </row>
    <row r="14" spans="1:13" s="106" customFormat="1" ht="15.75" x14ac:dyDescent="0.25">
      <c r="A14" s="184" t="s">
        <v>150</v>
      </c>
      <c r="B14" s="280" t="s">
        <v>151</v>
      </c>
      <c r="C14" s="284">
        <v>673458.18</v>
      </c>
      <c r="D14" s="180">
        <v>735272.05</v>
      </c>
      <c r="E14" s="180">
        <v>845264.19</v>
      </c>
      <c r="F14" s="180">
        <v>766201</v>
      </c>
      <c r="G14" s="180">
        <v>766201</v>
      </c>
      <c r="H14" s="289">
        <v>766201</v>
      </c>
      <c r="K14" s="207"/>
      <c r="M14" s="179"/>
    </row>
    <row r="15" spans="1:13" x14ac:dyDescent="0.25">
      <c r="A15" s="184" t="s">
        <v>155</v>
      </c>
      <c r="B15" s="280" t="s">
        <v>134</v>
      </c>
      <c r="C15" s="298">
        <v>4506.08</v>
      </c>
      <c r="D15" s="181">
        <v>4000</v>
      </c>
      <c r="E15" s="181">
        <v>6000</v>
      </c>
      <c r="F15" s="181">
        <v>6000</v>
      </c>
      <c r="G15" s="182">
        <v>6000</v>
      </c>
      <c r="H15" s="299">
        <v>6000</v>
      </c>
      <c r="K15" s="121"/>
    </row>
    <row r="16" spans="1:13" s="106" customFormat="1" ht="15.75" x14ac:dyDescent="0.25">
      <c r="A16" s="184" t="s">
        <v>154</v>
      </c>
      <c r="B16" s="280" t="s">
        <v>141</v>
      </c>
      <c r="C16" s="208">
        <v>10632.06</v>
      </c>
      <c r="D16" s="180">
        <v>11986</v>
      </c>
      <c r="E16" s="180">
        <v>19355.32</v>
      </c>
      <c r="F16" s="180">
        <v>25941</v>
      </c>
      <c r="G16" s="180">
        <v>25941</v>
      </c>
      <c r="H16" s="289">
        <v>25941</v>
      </c>
      <c r="K16" s="207"/>
      <c r="M16" s="179"/>
    </row>
    <row r="17" spans="1:13" x14ac:dyDescent="0.25">
      <c r="A17" s="184" t="s">
        <v>157</v>
      </c>
      <c r="B17" s="280" t="s">
        <v>158</v>
      </c>
      <c r="C17" s="298">
        <v>3490.55</v>
      </c>
      <c r="D17" s="180">
        <v>3000</v>
      </c>
      <c r="E17" s="180">
        <v>2000</v>
      </c>
      <c r="F17" s="180">
        <v>1900</v>
      </c>
      <c r="G17" s="180">
        <v>1900</v>
      </c>
      <c r="H17" s="289">
        <v>1900</v>
      </c>
      <c r="K17" s="121"/>
    </row>
    <row r="18" spans="1:13" ht="15.75" thickBot="1" x14ac:dyDescent="0.3">
      <c r="A18" s="186" t="s">
        <v>226</v>
      </c>
      <c r="B18" s="432" t="s">
        <v>131</v>
      </c>
      <c r="C18" s="433">
        <v>1112.1300000000001</v>
      </c>
      <c r="D18" s="181">
        <v>1000</v>
      </c>
      <c r="E18" s="181">
        <v>1262.71</v>
      </c>
      <c r="F18" s="181">
        <v>0</v>
      </c>
      <c r="G18" s="182">
        <v>0</v>
      </c>
      <c r="H18" s="299">
        <v>0</v>
      </c>
      <c r="K18" s="121"/>
      <c r="M18" s="53"/>
    </row>
    <row r="19" spans="1:13" ht="24.75" thickBot="1" x14ac:dyDescent="0.3">
      <c r="A19" s="431" t="s">
        <v>261</v>
      </c>
      <c r="B19" s="432" t="s">
        <v>262</v>
      </c>
      <c r="C19" s="433">
        <v>8694.32</v>
      </c>
      <c r="D19" s="181">
        <v>10612.12</v>
      </c>
      <c r="E19" s="181">
        <v>9024.3700000000008</v>
      </c>
      <c r="F19" s="181">
        <v>11260</v>
      </c>
      <c r="G19" s="181">
        <v>11260</v>
      </c>
      <c r="H19" s="290">
        <v>11260</v>
      </c>
      <c r="K19" s="121"/>
    </row>
    <row r="20" spans="1:13" ht="24.75" thickBot="1" x14ac:dyDescent="0.3">
      <c r="A20" s="431" t="s">
        <v>261</v>
      </c>
      <c r="B20" s="295" t="s">
        <v>263</v>
      </c>
      <c r="C20" s="291">
        <v>0</v>
      </c>
      <c r="D20" s="292">
        <v>0</v>
      </c>
      <c r="E20" s="292">
        <v>0</v>
      </c>
      <c r="F20" s="293">
        <v>2020</v>
      </c>
      <c r="G20" s="293">
        <v>2020</v>
      </c>
      <c r="H20" s="294">
        <v>2020</v>
      </c>
      <c r="K20" s="121"/>
    </row>
    <row r="21" spans="1:13" x14ac:dyDescent="0.25">
      <c r="I21" s="90"/>
      <c r="K21" s="121"/>
      <c r="L21" s="90"/>
    </row>
    <row r="22" spans="1:13" ht="15.75" customHeight="1" x14ac:dyDescent="0.25">
      <c r="A22" s="665" t="s">
        <v>212</v>
      </c>
      <c r="B22" s="665"/>
      <c r="C22" s="665"/>
      <c r="D22" s="665"/>
      <c r="E22" s="141"/>
      <c r="F22" s="141"/>
      <c r="I22" s="90"/>
      <c r="K22" s="121"/>
      <c r="L22" s="90"/>
    </row>
    <row r="23" spans="1:13" ht="18.75" thickBot="1" x14ac:dyDescent="0.3">
      <c r="A23" s="4"/>
      <c r="B23" s="4"/>
      <c r="C23" s="4"/>
      <c r="D23" s="5"/>
      <c r="E23" s="5"/>
      <c r="F23" s="5"/>
      <c r="I23" s="90"/>
      <c r="K23" s="121"/>
      <c r="L23" s="90"/>
    </row>
    <row r="24" spans="1:13" ht="33" x14ac:dyDescent="0.25">
      <c r="A24" s="160" t="s">
        <v>7</v>
      </c>
      <c r="B24" s="77" t="s">
        <v>12</v>
      </c>
      <c r="C24" s="489" t="s">
        <v>249</v>
      </c>
      <c r="D24" s="490" t="s">
        <v>247</v>
      </c>
      <c r="E24" s="490" t="s">
        <v>248</v>
      </c>
      <c r="F24" s="429" t="s">
        <v>290</v>
      </c>
      <c r="G24" s="429" t="s">
        <v>222</v>
      </c>
      <c r="H24" s="462" t="s">
        <v>250</v>
      </c>
      <c r="L24" s="53"/>
    </row>
    <row r="25" spans="1:13" ht="15.75" thickBot="1" x14ac:dyDescent="0.3">
      <c r="A25" s="151"/>
      <c r="B25" s="209"/>
      <c r="C25" s="85" t="s">
        <v>159</v>
      </c>
      <c r="D25" s="85" t="s">
        <v>159</v>
      </c>
      <c r="E25" s="85" t="s">
        <v>159</v>
      </c>
      <c r="F25" s="85" t="s">
        <v>159</v>
      </c>
      <c r="G25" s="85" t="s">
        <v>159</v>
      </c>
      <c r="H25" s="170" t="s">
        <v>159</v>
      </c>
    </row>
    <row r="26" spans="1:13" s="109" customFormat="1" ht="15.75" customHeight="1" thickBot="1" x14ac:dyDescent="0.35">
      <c r="A26" s="281"/>
      <c r="B26" s="281" t="s">
        <v>1</v>
      </c>
      <c r="C26" s="282">
        <f t="shared" ref="C26:D26" si="2">C27+C28+C29+C30+C31+C32+C33+C34</f>
        <v>747708.98999999987</v>
      </c>
      <c r="D26" s="282">
        <f t="shared" si="2"/>
        <v>797150.16</v>
      </c>
      <c r="E26" s="282">
        <f>E27+E28+E29+E30+E31+E32+E33+E34</f>
        <v>936527.92999999982</v>
      </c>
      <c r="F26" s="282">
        <f t="shared" ref="F26:H26" si="3">F27+F28+F29+F30+F31+F32+F33+F34</f>
        <v>853923</v>
      </c>
      <c r="G26" s="282">
        <f t="shared" si="3"/>
        <v>852423</v>
      </c>
      <c r="H26" s="282">
        <f t="shared" si="3"/>
        <v>852523</v>
      </c>
    </row>
    <row r="27" spans="1:13" ht="15.75" customHeight="1" x14ac:dyDescent="0.25">
      <c r="A27" s="285" t="s">
        <v>171</v>
      </c>
      <c r="B27" s="286" t="s">
        <v>130</v>
      </c>
      <c r="C27" s="287">
        <v>51742.22</v>
      </c>
      <c r="D27" s="288">
        <v>31279.99</v>
      </c>
      <c r="E27" s="288">
        <v>53621.34</v>
      </c>
      <c r="F27" s="288">
        <v>40601</v>
      </c>
      <c r="G27" s="288">
        <v>39101</v>
      </c>
      <c r="H27" s="288">
        <v>39101</v>
      </c>
      <c r="K27" s="101"/>
    </row>
    <row r="28" spans="1:13" s="103" customFormat="1" ht="15.75" customHeight="1" x14ac:dyDescent="0.2">
      <c r="A28" s="184" t="s">
        <v>150</v>
      </c>
      <c r="B28" s="280" t="s">
        <v>151</v>
      </c>
      <c r="C28" s="284">
        <v>670585.76</v>
      </c>
      <c r="D28" s="180">
        <v>735272.05</v>
      </c>
      <c r="E28" s="180">
        <v>845264.19</v>
      </c>
      <c r="F28" s="180">
        <v>766201</v>
      </c>
      <c r="G28" s="180">
        <v>766201</v>
      </c>
      <c r="H28" s="180">
        <v>766201</v>
      </c>
      <c r="K28" s="91"/>
    </row>
    <row r="29" spans="1:13" s="102" customFormat="1" ht="12.75" x14ac:dyDescent="0.2">
      <c r="A29" s="184" t="s">
        <v>155</v>
      </c>
      <c r="B29" s="280" t="s">
        <v>134</v>
      </c>
      <c r="C29" s="298">
        <v>2314.8200000000002</v>
      </c>
      <c r="D29" s="181">
        <v>4000</v>
      </c>
      <c r="E29" s="181">
        <v>6000</v>
      </c>
      <c r="F29" s="181">
        <v>6000</v>
      </c>
      <c r="G29" s="181">
        <v>6000</v>
      </c>
      <c r="H29" s="290">
        <v>6000</v>
      </c>
      <c r="K29" s="90"/>
    </row>
    <row r="30" spans="1:13" s="102" customFormat="1" ht="12.75" x14ac:dyDescent="0.2">
      <c r="A30" s="184" t="s">
        <v>154</v>
      </c>
      <c r="B30" s="280" t="s">
        <v>141</v>
      </c>
      <c r="C30" s="208">
        <v>11279.19</v>
      </c>
      <c r="D30" s="180">
        <v>11986</v>
      </c>
      <c r="E30" s="180">
        <v>19355.32</v>
      </c>
      <c r="F30" s="180">
        <v>25941</v>
      </c>
      <c r="G30" s="180">
        <v>25941</v>
      </c>
      <c r="H30" s="180">
        <v>25941</v>
      </c>
    </row>
    <row r="31" spans="1:13" s="102" customFormat="1" ht="12.75" x14ac:dyDescent="0.2">
      <c r="A31" s="184" t="s">
        <v>157</v>
      </c>
      <c r="B31" s="280" t="s">
        <v>158</v>
      </c>
      <c r="C31" s="298">
        <v>1980.55</v>
      </c>
      <c r="D31" s="180">
        <v>3000</v>
      </c>
      <c r="E31" s="180">
        <v>2000</v>
      </c>
      <c r="F31" s="180">
        <v>1900</v>
      </c>
      <c r="G31" s="180">
        <v>1900</v>
      </c>
      <c r="H31" s="289">
        <v>2000</v>
      </c>
    </row>
    <row r="32" spans="1:13" s="105" customFormat="1" x14ac:dyDescent="0.25">
      <c r="A32" s="184" t="s">
        <v>226</v>
      </c>
      <c r="B32" s="432" t="s">
        <v>131</v>
      </c>
      <c r="C32" s="433">
        <v>1112.1300000000001</v>
      </c>
      <c r="D32" s="181">
        <v>1000</v>
      </c>
      <c r="E32" s="181">
        <v>1262.71</v>
      </c>
      <c r="F32" s="181">
        <v>0</v>
      </c>
      <c r="G32" s="182">
        <v>0</v>
      </c>
      <c r="H32" s="299">
        <v>0</v>
      </c>
      <c r="K32" s="271"/>
    </row>
    <row r="33" spans="1:11" s="104" customFormat="1" ht="24" x14ac:dyDescent="0.2">
      <c r="A33" s="184" t="s">
        <v>261</v>
      </c>
      <c r="B33" s="432" t="s">
        <v>262</v>
      </c>
      <c r="C33" s="433">
        <v>8694.32</v>
      </c>
      <c r="D33" s="181">
        <v>10612.12</v>
      </c>
      <c r="E33" s="181">
        <v>9024.3700000000008</v>
      </c>
      <c r="F33" s="181">
        <v>11260</v>
      </c>
      <c r="G33" s="181">
        <v>11260</v>
      </c>
      <c r="H33" s="290">
        <v>11260</v>
      </c>
      <c r="K33" s="300"/>
    </row>
    <row r="34" spans="1:11" s="104" customFormat="1" ht="24.75" thickBot="1" x14ac:dyDescent="0.25">
      <c r="A34" s="186" t="s">
        <v>261</v>
      </c>
      <c r="B34" s="295" t="s">
        <v>263</v>
      </c>
      <c r="C34" s="291">
        <v>0</v>
      </c>
      <c r="D34" s="293">
        <v>0</v>
      </c>
      <c r="E34" s="293">
        <v>0</v>
      </c>
      <c r="F34" s="293">
        <v>2020</v>
      </c>
      <c r="G34" s="293">
        <v>2020</v>
      </c>
      <c r="H34" s="294">
        <v>2020</v>
      </c>
      <c r="K34" s="271"/>
    </row>
    <row r="35" spans="1:11" s="104" customFormat="1" x14ac:dyDescent="0.25">
      <c r="C35" s="189"/>
      <c r="D35" s="90"/>
      <c r="E35" s="90"/>
      <c r="F35" s="90"/>
      <c r="G35"/>
      <c r="H35"/>
    </row>
    <row r="36" spans="1:11" s="104" customFormat="1" x14ac:dyDescent="0.2">
      <c r="A36" s="189"/>
      <c r="B36" s="189"/>
      <c r="C36" s="189"/>
      <c r="D36" s="90"/>
      <c r="E36" s="90"/>
      <c r="F36" s="90"/>
      <c r="G36" s="190"/>
      <c r="H36" s="190"/>
    </row>
    <row r="37" spans="1:11" s="104" customFormat="1" x14ac:dyDescent="0.25">
      <c r="A37" s="189"/>
      <c r="B37" s="189"/>
      <c r="C37" s="189"/>
      <c r="D37" s="90"/>
      <c r="E37" s="90"/>
      <c r="F37" s="90"/>
      <c r="G37"/>
      <c r="H37"/>
    </row>
    <row r="38" spans="1:11" s="80" customFormat="1" x14ac:dyDescent="0.25">
      <c r="A38" s="191"/>
      <c r="B38" s="191"/>
      <c r="C38" s="191"/>
      <c r="D38" s="101"/>
      <c r="E38" s="101"/>
      <c r="F38" s="101"/>
      <c r="G38" s="101"/>
      <c r="H38" s="101"/>
    </row>
    <row r="39" spans="1:11" s="102" customFormat="1" x14ac:dyDescent="0.25">
      <c r="A39" s="189"/>
      <c r="B39" s="189"/>
      <c r="C39" s="189"/>
      <c r="D39" s="90"/>
      <c r="E39" s="90"/>
      <c r="F39" s="90"/>
      <c r="G39"/>
      <c r="H39"/>
    </row>
    <row r="40" spans="1:11" s="84" customFormat="1" x14ac:dyDescent="0.25">
      <c r="A40" s="301"/>
      <c r="B40" s="192"/>
      <c r="C40" s="192"/>
      <c r="D40" s="193"/>
      <c r="E40" s="193"/>
      <c r="F40" s="193"/>
      <c r="G40" s="193"/>
      <c r="H40" s="193"/>
    </row>
    <row r="41" spans="1:11" x14ac:dyDescent="0.25">
      <c r="A41" s="189"/>
      <c r="B41" s="189"/>
      <c r="C41" s="189"/>
      <c r="D41" s="90"/>
      <c r="E41" s="90"/>
      <c r="F41" s="90"/>
    </row>
    <row r="42" spans="1:11" x14ac:dyDescent="0.25">
      <c r="A42" s="189"/>
      <c r="B42" s="189"/>
      <c r="C42" s="189"/>
      <c r="D42" s="90"/>
      <c r="E42" s="90"/>
      <c r="F42" s="90"/>
    </row>
    <row r="43" spans="1:11" x14ac:dyDescent="0.25">
      <c r="A43" s="191"/>
      <c r="B43" s="191"/>
      <c r="C43" s="191"/>
      <c r="D43" s="101"/>
      <c r="E43" s="101"/>
      <c r="F43" s="101"/>
      <c r="G43" s="101"/>
      <c r="H43" s="101"/>
    </row>
    <row r="44" spans="1:11" x14ac:dyDescent="0.25">
      <c r="A44" s="189"/>
      <c r="B44" s="189"/>
      <c r="C44" s="189"/>
      <c r="D44" s="90"/>
      <c r="E44" s="90"/>
      <c r="F44" s="90"/>
    </row>
    <row r="45" spans="1:11" s="107" customFormat="1" ht="15.75" x14ac:dyDescent="0.25">
      <c r="A45" s="302"/>
      <c r="B45" s="194"/>
      <c r="C45" s="194"/>
      <c r="D45" s="195"/>
      <c r="E45" s="195"/>
      <c r="F45" s="195"/>
      <c r="G45" s="195"/>
      <c r="H45" s="195"/>
    </row>
    <row r="46" spans="1:11" s="80" customFormat="1" x14ac:dyDescent="0.25">
      <c r="A46" s="303"/>
      <c r="B46" s="196"/>
      <c r="C46" s="196"/>
      <c r="D46" s="101"/>
      <c r="E46" s="101"/>
      <c r="F46" s="101"/>
      <c r="G46" s="101"/>
      <c r="H46" s="101"/>
    </row>
    <row r="47" spans="1:11" x14ac:dyDescent="0.25">
      <c r="A47" s="189"/>
      <c r="B47" s="189"/>
      <c r="C47" s="189"/>
      <c r="D47" s="197"/>
      <c r="E47" s="197"/>
      <c r="F47" s="197"/>
      <c r="H47" s="53"/>
    </row>
    <row r="48" spans="1:11" x14ac:dyDescent="0.25">
      <c r="A48" s="189"/>
      <c r="B48" s="189"/>
      <c r="C48" s="189"/>
      <c r="D48" s="104"/>
      <c r="E48" s="104"/>
      <c r="F48" s="104"/>
      <c r="H48" s="53"/>
    </row>
    <row r="49" spans="1:6" x14ac:dyDescent="0.25">
      <c r="A49" s="189"/>
      <c r="B49" s="189"/>
      <c r="C49" s="189"/>
      <c r="D49" s="104"/>
      <c r="E49" s="104"/>
      <c r="F49" s="104"/>
    </row>
    <row r="50" spans="1:6" x14ac:dyDescent="0.25">
      <c r="A50" s="102"/>
      <c r="B50" s="102"/>
      <c r="C50" s="102"/>
      <c r="D50" s="104"/>
      <c r="E50" s="104"/>
      <c r="F50" s="104"/>
    </row>
    <row r="51" spans="1:6" x14ac:dyDescent="0.25">
      <c r="A51" s="102"/>
      <c r="B51" s="102"/>
      <c r="C51" s="102"/>
      <c r="D51" s="104"/>
      <c r="E51" s="104"/>
      <c r="F51" s="104"/>
    </row>
  </sheetData>
  <mergeCells count="5">
    <mergeCell ref="A4:G4"/>
    <mergeCell ref="A6:G6"/>
    <mergeCell ref="A8:G8"/>
    <mergeCell ref="A22:D22"/>
    <mergeCell ref="A2:H2"/>
  </mergeCells>
  <phoneticPr fontId="28" type="noConversion"/>
  <pageMargins left="0.25" right="0.25" top="0.75" bottom="0.75" header="0.3" footer="0.3"/>
  <pageSetup paperSize="9" scale="55" fitToHeight="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97A9-8B3C-49E3-903E-76232ADA2FAB}">
  <sheetPr>
    <pageSetUpPr fitToPage="1"/>
  </sheetPr>
  <dimension ref="A1:J118"/>
  <sheetViews>
    <sheetView topLeftCell="A117" workbookViewId="0">
      <selection sqref="A1:H118"/>
    </sheetView>
  </sheetViews>
  <sheetFormatPr defaultRowHeight="15" x14ac:dyDescent="0.25"/>
  <cols>
    <col min="1" max="1" width="8.140625" bestFit="1" customWidth="1"/>
    <col min="2" max="2" width="32.7109375" bestFit="1" customWidth="1"/>
    <col min="3" max="3" width="26.42578125" bestFit="1" customWidth="1"/>
    <col min="4" max="6" width="15.42578125" bestFit="1" customWidth="1"/>
    <col min="7" max="8" width="16.28515625" customWidth="1"/>
  </cols>
  <sheetData>
    <row r="1" spans="1:10" x14ac:dyDescent="0.25">
      <c r="A1" t="s">
        <v>228</v>
      </c>
    </row>
    <row r="3" spans="1:10" ht="57.75" customHeight="1" x14ac:dyDescent="0.25">
      <c r="A3" s="665" t="s">
        <v>280</v>
      </c>
      <c r="B3" s="665"/>
      <c r="C3" s="665"/>
      <c r="D3" s="665"/>
      <c r="E3" s="665"/>
      <c r="F3" s="665"/>
      <c r="G3" s="665"/>
      <c r="H3" s="665"/>
      <c r="I3" s="510"/>
      <c r="J3" s="510"/>
    </row>
    <row r="5" spans="1:10" ht="15.75" x14ac:dyDescent="0.25">
      <c r="A5" s="665" t="s">
        <v>22</v>
      </c>
      <c r="B5" s="665"/>
      <c r="C5" s="665"/>
      <c r="D5" s="665"/>
    </row>
    <row r="6" spans="1:10" ht="18" x14ac:dyDescent="0.25">
      <c r="B6" s="4"/>
      <c r="C6" s="4"/>
      <c r="D6" s="5"/>
    </row>
    <row r="7" spans="1:10" ht="15.75" customHeight="1" x14ac:dyDescent="0.25">
      <c r="A7" s="665" t="s">
        <v>4</v>
      </c>
      <c r="B7" s="665"/>
      <c r="C7" s="665"/>
      <c r="D7" s="665"/>
    </row>
    <row r="8" spans="1:10" ht="18" x14ac:dyDescent="0.25">
      <c r="A8" s="4"/>
      <c r="B8" s="4"/>
      <c r="C8" s="4"/>
      <c r="D8" s="5"/>
    </row>
    <row r="9" spans="1:10" ht="15.75" customHeight="1" x14ac:dyDescent="0.25">
      <c r="A9" s="665" t="s">
        <v>264</v>
      </c>
      <c r="B9" s="665"/>
      <c r="C9" s="665"/>
      <c r="D9" s="665"/>
      <c r="E9" s="665"/>
      <c r="F9" s="665"/>
      <c r="G9" s="665"/>
    </row>
    <row r="10" spans="1:10" ht="18.75" thickBot="1" x14ac:dyDescent="0.3">
      <c r="A10" s="4"/>
      <c r="B10" s="4"/>
      <c r="C10" s="4"/>
      <c r="D10" s="5"/>
    </row>
    <row r="11" spans="1:10" ht="76.5" x14ac:dyDescent="0.25">
      <c r="A11" s="430" t="s">
        <v>7</v>
      </c>
      <c r="B11" s="183" t="s">
        <v>3</v>
      </c>
      <c r="C11" s="480" t="s">
        <v>272</v>
      </c>
      <c r="D11" s="479" t="s">
        <v>265</v>
      </c>
      <c r="E11" s="479" t="s">
        <v>266</v>
      </c>
      <c r="F11" s="428" t="s">
        <v>289</v>
      </c>
      <c r="G11" s="428" t="s">
        <v>257</v>
      </c>
      <c r="H11" s="454" t="s">
        <v>241</v>
      </c>
    </row>
    <row r="12" spans="1:10" x14ac:dyDescent="0.25">
      <c r="A12" s="175"/>
      <c r="B12" s="85"/>
      <c r="C12" s="85" t="s">
        <v>159</v>
      </c>
      <c r="D12" s="85" t="s">
        <v>159</v>
      </c>
      <c r="E12" s="85" t="s">
        <v>159</v>
      </c>
      <c r="F12" s="434" t="s">
        <v>159</v>
      </c>
      <c r="G12" s="434" t="s">
        <v>159</v>
      </c>
      <c r="H12" s="434" t="s">
        <v>159</v>
      </c>
    </row>
    <row r="13" spans="1:10" ht="18" x14ac:dyDescent="0.25">
      <c r="A13" s="467"/>
      <c r="B13" s="464" t="s">
        <v>0</v>
      </c>
      <c r="C13" s="463">
        <f t="shared" ref="C13:D13" si="0">C14+C16+C18+C20+C22+C24+C26</f>
        <v>753635.54</v>
      </c>
      <c r="D13" s="463">
        <f t="shared" si="0"/>
        <v>797150.05</v>
      </c>
      <c r="E13" s="463">
        <f>E14+E16+E18+E20+E22+E24+E26</f>
        <v>936527.92999999982</v>
      </c>
      <c r="F13" s="463">
        <f t="shared" ref="F13:H13" si="1">F14+F16+F18+F20+F22+F24+F26</f>
        <v>853923</v>
      </c>
      <c r="G13" s="463">
        <f t="shared" si="1"/>
        <v>852423</v>
      </c>
      <c r="H13" s="511">
        <f t="shared" si="1"/>
        <v>852423</v>
      </c>
    </row>
    <row r="14" spans="1:10" ht="15.75" x14ac:dyDescent="0.25">
      <c r="A14" s="435" t="s">
        <v>171</v>
      </c>
      <c r="B14" s="436" t="s">
        <v>130</v>
      </c>
      <c r="C14" s="437">
        <v>51742.22</v>
      </c>
      <c r="D14" s="437">
        <v>31279.88</v>
      </c>
      <c r="E14" s="438">
        <v>53621.34</v>
      </c>
      <c r="F14" s="438">
        <v>40601</v>
      </c>
      <c r="G14" s="438">
        <v>39101</v>
      </c>
      <c r="H14" s="438">
        <v>39101</v>
      </c>
    </row>
    <row r="15" spans="1:10" x14ac:dyDescent="0.25">
      <c r="A15" s="184" t="s">
        <v>267</v>
      </c>
      <c r="B15" s="465">
        <v>67</v>
      </c>
      <c r="C15" s="180">
        <v>51742.22</v>
      </c>
      <c r="D15" s="180">
        <v>31279.88</v>
      </c>
      <c r="E15" s="181">
        <v>53621.34</v>
      </c>
      <c r="F15" s="181">
        <v>40601</v>
      </c>
      <c r="G15" s="181">
        <v>39101</v>
      </c>
      <c r="H15" s="181">
        <v>39101</v>
      </c>
    </row>
    <row r="16" spans="1:10" ht="15.75" x14ac:dyDescent="0.25">
      <c r="A16" s="435" t="s">
        <v>150</v>
      </c>
      <c r="B16" s="439" t="s">
        <v>151</v>
      </c>
      <c r="C16" s="437">
        <v>673458.18</v>
      </c>
      <c r="D16" s="437">
        <v>735274.05</v>
      </c>
      <c r="E16" s="438">
        <v>845264.19</v>
      </c>
      <c r="F16" s="438">
        <v>766201</v>
      </c>
      <c r="G16" s="438">
        <v>766201</v>
      </c>
      <c r="H16" s="438">
        <v>766201</v>
      </c>
    </row>
    <row r="17" spans="1:8" x14ac:dyDescent="0.25">
      <c r="A17" s="184" t="s">
        <v>267</v>
      </c>
      <c r="B17" s="280">
        <v>63</v>
      </c>
      <c r="C17" s="466">
        <v>673458.18</v>
      </c>
      <c r="D17" s="466">
        <v>732274.05</v>
      </c>
      <c r="E17" s="182">
        <v>845264.19</v>
      </c>
      <c r="F17" s="182">
        <v>766201</v>
      </c>
      <c r="G17" s="182">
        <v>766201</v>
      </c>
      <c r="H17" s="182">
        <v>766201</v>
      </c>
    </row>
    <row r="18" spans="1:8" ht="15.75" x14ac:dyDescent="0.25">
      <c r="A18" s="435" t="s">
        <v>155</v>
      </c>
      <c r="B18" s="439" t="s">
        <v>134</v>
      </c>
      <c r="C18" s="438">
        <v>4506.08</v>
      </c>
      <c r="D18" s="438">
        <v>4000</v>
      </c>
      <c r="E18" s="438">
        <v>6000</v>
      </c>
      <c r="F18" s="438">
        <v>6000</v>
      </c>
      <c r="G18" s="438">
        <v>6000</v>
      </c>
      <c r="H18" s="517">
        <v>6000</v>
      </c>
    </row>
    <row r="19" spans="1:8" x14ac:dyDescent="0.25">
      <c r="A19" s="184" t="s">
        <v>267</v>
      </c>
      <c r="B19" s="184">
        <v>66</v>
      </c>
      <c r="C19" s="298">
        <v>4506.08</v>
      </c>
      <c r="D19" s="298">
        <v>4000</v>
      </c>
      <c r="E19" s="466">
        <v>6000</v>
      </c>
      <c r="F19" s="466">
        <v>6000</v>
      </c>
      <c r="G19" s="466">
        <v>6000</v>
      </c>
      <c r="H19" s="185">
        <v>6000</v>
      </c>
    </row>
    <row r="20" spans="1:8" ht="15.75" x14ac:dyDescent="0.25">
      <c r="A20" s="435" t="s">
        <v>154</v>
      </c>
      <c r="B20" s="439" t="s">
        <v>141</v>
      </c>
      <c r="C20" s="437">
        <v>10632.06</v>
      </c>
      <c r="D20" s="437">
        <v>11986</v>
      </c>
      <c r="E20" s="438">
        <v>19355.32</v>
      </c>
      <c r="F20" s="438">
        <v>25941</v>
      </c>
      <c r="G20" s="438">
        <v>25941</v>
      </c>
      <c r="H20" s="517">
        <v>25941</v>
      </c>
    </row>
    <row r="21" spans="1:8" x14ac:dyDescent="0.25">
      <c r="A21" s="184" t="s">
        <v>267</v>
      </c>
      <c r="B21" s="280">
        <v>65</v>
      </c>
      <c r="C21" s="180">
        <v>10632.06</v>
      </c>
      <c r="D21" s="180">
        <v>11986</v>
      </c>
      <c r="E21" s="181">
        <v>19355.32</v>
      </c>
      <c r="F21" s="181">
        <v>25941</v>
      </c>
      <c r="G21" s="181">
        <v>25941</v>
      </c>
      <c r="H21" s="290">
        <v>25941</v>
      </c>
    </row>
    <row r="22" spans="1:8" ht="15.75" x14ac:dyDescent="0.25">
      <c r="A22" s="435" t="s">
        <v>157</v>
      </c>
      <c r="B22" s="439" t="s">
        <v>158</v>
      </c>
      <c r="C22" s="437">
        <v>3490.55</v>
      </c>
      <c r="D22" s="437">
        <v>3000</v>
      </c>
      <c r="E22" s="438">
        <v>2000</v>
      </c>
      <c r="F22" s="438">
        <v>1900</v>
      </c>
      <c r="G22" s="438">
        <v>1900</v>
      </c>
      <c r="H22" s="517">
        <v>1900</v>
      </c>
    </row>
    <row r="23" spans="1:8" x14ac:dyDescent="0.25">
      <c r="A23" s="184" t="s">
        <v>267</v>
      </c>
      <c r="B23" s="280">
        <v>66</v>
      </c>
      <c r="C23" s="180">
        <v>3490.55</v>
      </c>
      <c r="D23" s="180">
        <v>3000</v>
      </c>
      <c r="E23" s="181">
        <v>2000</v>
      </c>
      <c r="F23" s="181">
        <v>1900</v>
      </c>
      <c r="G23" s="181">
        <v>1900</v>
      </c>
      <c r="H23" s="290">
        <v>1900</v>
      </c>
    </row>
    <row r="24" spans="1:8" ht="15.75" x14ac:dyDescent="0.25">
      <c r="A24" s="435" t="s">
        <v>226</v>
      </c>
      <c r="B24" s="436" t="s">
        <v>131</v>
      </c>
      <c r="C24" s="438">
        <v>1112.1300000000001</v>
      </c>
      <c r="D24" s="438">
        <v>1000</v>
      </c>
      <c r="E24" s="438">
        <v>1262.71</v>
      </c>
      <c r="F24" s="438">
        <v>11260</v>
      </c>
      <c r="G24" s="438">
        <v>11260</v>
      </c>
      <c r="H24" s="517">
        <v>11260</v>
      </c>
    </row>
    <row r="25" spans="1:8" x14ac:dyDescent="0.25">
      <c r="A25" s="184" t="s">
        <v>267</v>
      </c>
      <c r="B25" s="280">
        <v>67</v>
      </c>
      <c r="C25" s="180">
        <v>1112.1300000000001</v>
      </c>
      <c r="D25" s="180">
        <v>100</v>
      </c>
      <c r="E25" s="181">
        <v>1262.71</v>
      </c>
      <c r="F25" s="181">
        <v>11260</v>
      </c>
      <c r="G25" s="181">
        <v>11260</v>
      </c>
      <c r="H25" s="290">
        <v>11260</v>
      </c>
    </row>
    <row r="26" spans="1:8" ht="30" x14ac:dyDescent="0.25">
      <c r="A26" s="435" t="s">
        <v>268</v>
      </c>
      <c r="B26" s="436" t="s">
        <v>269</v>
      </c>
      <c r="C26" s="438">
        <v>8694.32</v>
      </c>
      <c r="D26" s="438">
        <v>10610.12</v>
      </c>
      <c r="E26" s="438">
        <v>9024.3700000000008</v>
      </c>
      <c r="F26" s="438">
        <v>2020</v>
      </c>
      <c r="G26" s="438">
        <v>2020</v>
      </c>
      <c r="H26" s="517">
        <v>2020</v>
      </c>
    </row>
    <row r="27" spans="1:8" ht="15.75" thickBot="1" x14ac:dyDescent="0.3">
      <c r="A27" s="186" t="s">
        <v>267</v>
      </c>
      <c r="B27" s="468">
        <v>67</v>
      </c>
      <c r="C27" s="293">
        <v>8694.32</v>
      </c>
      <c r="D27" s="293">
        <v>10610.12</v>
      </c>
      <c r="E27" s="440">
        <v>9024.3700000000008</v>
      </c>
      <c r="F27" s="441">
        <v>2020</v>
      </c>
      <c r="G27" s="441">
        <v>2020</v>
      </c>
      <c r="H27" s="441">
        <v>2020</v>
      </c>
    </row>
    <row r="28" spans="1:8" x14ac:dyDescent="0.25">
      <c r="E28" s="90"/>
      <c r="F28" s="53"/>
      <c r="G28" s="121"/>
    </row>
    <row r="29" spans="1:8" ht="15.75" customHeight="1" x14ac:dyDescent="0.25">
      <c r="A29" s="665" t="s">
        <v>270</v>
      </c>
      <c r="B29" s="665"/>
      <c r="C29" s="665"/>
      <c r="D29" s="665"/>
      <c r="E29" s="665"/>
      <c r="F29" s="665"/>
      <c r="G29" s="665"/>
    </row>
    <row r="30" spans="1:8" ht="18.75" thickBot="1" x14ac:dyDescent="0.3">
      <c r="A30" s="4"/>
      <c r="B30" s="4"/>
      <c r="C30" s="4"/>
      <c r="D30" s="5"/>
      <c r="E30" s="90"/>
      <c r="F30" s="53"/>
      <c r="G30" s="121"/>
    </row>
    <row r="31" spans="1:8" ht="76.5" x14ac:dyDescent="0.25">
      <c r="A31" s="430" t="s">
        <v>7</v>
      </c>
      <c r="B31" s="183" t="s">
        <v>12</v>
      </c>
      <c r="C31" s="480" t="s">
        <v>272</v>
      </c>
      <c r="D31" s="479" t="s">
        <v>265</v>
      </c>
      <c r="E31" s="479" t="s">
        <v>266</v>
      </c>
      <c r="F31" s="428" t="s">
        <v>289</v>
      </c>
      <c r="G31" s="428" t="s">
        <v>257</v>
      </c>
      <c r="H31" s="454" t="s">
        <v>241</v>
      </c>
    </row>
    <row r="32" spans="1:8" x14ac:dyDescent="0.25">
      <c r="A32" s="175"/>
      <c r="B32" s="12"/>
      <c r="C32" s="12"/>
      <c r="D32" s="12" t="s">
        <v>159</v>
      </c>
      <c r="E32" s="12" t="s">
        <v>159</v>
      </c>
      <c r="F32" s="434" t="s">
        <v>159</v>
      </c>
      <c r="G32" s="434" t="s">
        <v>159</v>
      </c>
      <c r="H32" s="434" t="s">
        <v>159</v>
      </c>
    </row>
    <row r="33" spans="1:10" ht="18" x14ac:dyDescent="0.25">
      <c r="A33" s="467"/>
      <c r="B33" s="464" t="s">
        <v>1</v>
      </c>
      <c r="C33" s="442">
        <f>C34+C40+C48+C52+C57+C61+C63+C66</f>
        <v>747708.99</v>
      </c>
      <c r="D33" s="442">
        <f>D34+D40+D48+D52+D57+D61+D63+D66</f>
        <v>797150.05</v>
      </c>
      <c r="E33" s="442">
        <f>E34+E40+E48+E52+E57+E61+E63+E66</f>
        <v>936527.92999999993</v>
      </c>
      <c r="F33" s="442">
        <f>F34+F40+F48+F52+F57+F61+F63+F66</f>
        <v>853923</v>
      </c>
      <c r="G33" s="442">
        <f t="shared" ref="G33:H33" si="2">G34+G40+G48+G52+G57+G61+G63+G66</f>
        <v>852423</v>
      </c>
      <c r="H33" s="518">
        <f t="shared" si="2"/>
        <v>852423</v>
      </c>
    </row>
    <row r="34" spans="1:10" x14ac:dyDescent="0.25">
      <c r="A34" s="435" t="s">
        <v>171</v>
      </c>
      <c r="B34" s="436" t="s">
        <v>130</v>
      </c>
      <c r="C34" s="443">
        <f t="shared" ref="C34:E34" si="3">C35+C36+C37+C39+C38</f>
        <v>51742.219999999994</v>
      </c>
      <c r="D34" s="443">
        <f t="shared" si="3"/>
        <v>31279.88</v>
      </c>
      <c r="E34" s="443">
        <f t="shared" si="3"/>
        <v>53621.340000000004</v>
      </c>
      <c r="F34" s="443">
        <f>F35+F36+F37+F39+F38</f>
        <v>40601</v>
      </c>
      <c r="G34" s="443">
        <f t="shared" ref="G34:H34" si="4">G35+G36+G37+G39+G38</f>
        <v>39101</v>
      </c>
      <c r="H34" s="519">
        <f t="shared" si="4"/>
        <v>39101</v>
      </c>
    </row>
    <row r="35" spans="1:10" x14ac:dyDescent="0.25">
      <c r="A35" s="184" t="s">
        <v>267</v>
      </c>
      <c r="B35" s="465">
        <v>31</v>
      </c>
      <c r="C35" s="459">
        <v>1893.74</v>
      </c>
      <c r="D35" s="444">
        <v>3571.88</v>
      </c>
      <c r="E35" s="445">
        <v>2962.54</v>
      </c>
      <c r="F35" s="445">
        <v>4430</v>
      </c>
      <c r="G35" s="445">
        <v>4430</v>
      </c>
      <c r="H35" s="520">
        <v>4430</v>
      </c>
    </row>
    <row r="36" spans="1:10" x14ac:dyDescent="0.25">
      <c r="A36" s="184"/>
      <c r="B36" s="465">
        <v>32</v>
      </c>
      <c r="C36" s="433">
        <v>42544.89</v>
      </c>
      <c r="D36" s="180">
        <v>26928</v>
      </c>
      <c r="E36" s="181">
        <v>38340.9</v>
      </c>
      <c r="F36" s="445">
        <v>34321</v>
      </c>
      <c r="G36" s="445">
        <v>33821</v>
      </c>
      <c r="H36" s="520">
        <v>33821</v>
      </c>
    </row>
    <row r="37" spans="1:10" x14ac:dyDescent="0.25">
      <c r="A37" s="184"/>
      <c r="B37" s="465">
        <v>34</v>
      </c>
      <c r="C37" s="433">
        <v>769.35</v>
      </c>
      <c r="D37" s="180">
        <v>780</v>
      </c>
      <c r="E37" s="181">
        <v>780</v>
      </c>
      <c r="F37" s="445">
        <v>250</v>
      </c>
      <c r="G37" s="445">
        <v>250</v>
      </c>
      <c r="H37" s="521">
        <v>250</v>
      </c>
    </row>
    <row r="38" spans="1:10" x14ac:dyDescent="0.25">
      <c r="A38" s="184"/>
      <c r="B38" s="465">
        <v>42</v>
      </c>
      <c r="C38" s="433">
        <v>6534.24</v>
      </c>
      <c r="D38" s="180"/>
      <c r="E38" s="181">
        <v>11537.9</v>
      </c>
      <c r="F38" s="445">
        <v>1100</v>
      </c>
      <c r="G38" s="445">
        <v>600</v>
      </c>
      <c r="H38" s="520">
        <v>600</v>
      </c>
    </row>
    <row r="39" spans="1:10" ht="15" customHeight="1" x14ac:dyDescent="0.25">
      <c r="A39" s="184"/>
      <c r="B39" s="465">
        <v>45</v>
      </c>
      <c r="C39" s="433"/>
      <c r="D39" s="180"/>
      <c r="E39" s="181">
        <v>0</v>
      </c>
      <c r="F39" s="445">
        <v>500</v>
      </c>
      <c r="G39" s="445">
        <v>0</v>
      </c>
      <c r="H39" s="520">
        <v>0</v>
      </c>
    </row>
    <row r="40" spans="1:10" x14ac:dyDescent="0.25">
      <c r="A40" s="522" t="s">
        <v>150</v>
      </c>
      <c r="B40" s="436" t="s">
        <v>151</v>
      </c>
      <c r="C40" s="457">
        <f t="shared" ref="C40:D40" si="5">C41+C42+C43+C44+C45+C46+C47</f>
        <v>670585.76000000013</v>
      </c>
      <c r="D40" s="443">
        <f t="shared" si="5"/>
        <v>735274.05</v>
      </c>
      <c r="E40" s="443">
        <f>E41+E42+E43+E44+E45+E46+E47</f>
        <v>845264.19000000006</v>
      </c>
      <c r="F40" s="443">
        <f t="shared" ref="F40:H40" si="6">F41+F42+F43+F44+F45+F46+F47</f>
        <v>766201</v>
      </c>
      <c r="G40" s="443">
        <f t="shared" si="6"/>
        <v>766201</v>
      </c>
      <c r="H40" s="519">
        <f t="shared" si="6"/>
        <v>766201</v>
      </c>
    </row>
    <row r="41" spans="1:10" x14ac:dyDescent="0.25">
      <c r="A41" s="523" t="s">
        <v>267</v>
      </c>
      <c r="B41" s="465">
        <v>31</v>
      </c>
      <c r="C41" s="433">
        <v>609235.29</v>
      </c>
      <c r="D41" s="445">
        <v>673038.05</v>
      </c>
      <c r="E41" s="445">
        <v>778109.68</v>
      </c>
      <c r="F41" s="445">
        <v>698100</v>
      </c>
      <c r="G41" s="445">
        <v>698100</v>
      </c>
      <c r="H41" s="520">
        <v>698100</v>
      </c>
    </row>
    <row r="42" spans="1:10" x14ac:dyDescent="0.25">
      <c r="A42" s="523"/>
      <c r="B42" s="465">
        <v>32</v>
      </c>
      <c r="C42" s="433">
        <v>46016.78</v>
      </c>
      <c r="D42" s="445">
        <v>47016</v>
      </c>
      <c r="E42" s="445">
        <v>52645.440000000002</v>
      </c>
      <c r="F42" s="445">
        <v>53540</v>
      </c>
      <c r="G42" s="445">
        <v>53540</v>
      </c>
      <c r="H42" s="520">
        <v>53540</v>
      </c>
      <c r="J42" s="455"/>
    </row>
    <row r="43" spans="1:10" x14ac:dyDescent="0.25">
      <c r="A43" s="523"/>
      <c r="B43" s="465">
        <v>34</v>
      </c>
      <c r="C43" s="433">
        <v>0</v>
      </c>
      <c r="D43" s="445">
        <v>0</v>
      </c>
      <c r="E43" s="445">
        <v>0</v>
      </c>
      <c r="F43" s="445">
        <v>0</v>
      </c>
      <c r="G43" s="445">
        <v>0</v>
      </c>
      <c r="H43" s="524">
        <v>0</v>
      </c>
      <c r="J43" s="456"/>
    </row>
    <row r="44" spans="1:10" ht="15" customHeight="1" x14ac:dyDescent="0.25">
      <c r="A44" s="523"/>
      <c r="B44" s="465">
        <v>37</v>
      </c>
      <c r="C44" s="433">
        <v>13362.48</v>
      </c>
      <c r="D44" s="445">
        <v>11100</v>
      </c>
      <c r="E44" s="445">
        <v>13400</v>
      </c>
      <c r="F44" s="445">
        <v>13400</v>
      </c>
      <c r="G44" s="445">
        <v>13400</v>
      </c>
      <c r="H44" s="520">
        <v>13400</v>
      </c>
      <c r="J44" s="456"/>
    </row>
    <row r="45" spans="1:10" x14ac:dyDescent="0.25">
      <c r="A45" s="523"/>
      <c r="B45" s="465">
        <v>38</v>
      </c>
      <c r="C45" s="433">
        <v>260.93</v>
      </c>
      <c r="D45" s="445">
        <v>260</v>
      </c>
      <c r="E45" s="445">
        <v>249.07</v>
      </c>
      <c r="F45" s="445">
        <v>231</v>
      </c>
      <c r="G45" s="445">
        <v>231</v>
      </c>
      <c r="H45" s="520">
        <v>231</v>
      </c>
      <c r="J45" s="456"/>
    </row>
    <row r="46" spans="1:10" x14ac:dyDescent="0.25">
      <c r="A46" s="523"/>
      <c r="B46" s="465">
        <v>42</v>
      </c>
      <c r="C46" s="433">
        <v>1710.28</v>
      </c>
      <c r="D46" s="445">
        <v>860</v>
      </c>
      <c r="E46" s="445">
        <v>860</v>
      </c>
      <c r="F46" s="445">
        <v>930</v>
      </c>
      <c r="G46" s="445">
        <v>930</v>
      </c>
      <c r="H46" s="524">
        <v>930</v>
      </c>
      <c r="J46" s="53"/>
    </row>
    <row r="47" spans="1:10" x14ac:dyDescent="0.25">
      <c r="A47" s="523"/>
      <c r="B47" s="465">
        <v>45</v>
      </c>
      <c r="C47" s="433"/>
      <c r="D47" s="445">
        <v>3000</v>
      </c>
      <c r="E47" s="445">
        <v>0</v>
      </c>
      <c r="F47" s="445">
        <v>0</v>
      </c>
      <c r="G47" s="445">
        <v>0</v>
      </c>
      <c r="H47" s="524">
        <v>0</v>
      </c>
    </row>
    <row r="48" spans="1:10" x14ac:dyDescent="0.25">
      <c r="A48" s="522" t="s">
        <v>155</v>
      </c>
      <c r="B48" s="436" t="s">
        <v>134</v>
      </c>
      <c r="C48" s="457">
        <f>C49+C50+C51</f>
        <v>2314.8200000000002</v>
      </c>
      <c r="D48" s="443">
        <f t="shared" ref="D48:H48" si="7">D49+D50+D51</f>
        <v>4000</v>
      </c>
      <c r="E48" s="443">
        <f t="shared" si="7"/>
        <v>6000</v>
      </c>
      <c r="F48" s="443">
        <f t="shared" si="7"/>
        <v>6000</v>
      </c>
      <c r="G48" s="443">
        <f t="shared" si="7"/>
        <v>6000</v>
      </c>
      <c r="H48" s="519">
        <f t="shared" si="7"/>
        <v>6000</v>
      </c>
    </row>
    <row r="49" spans="1:8" x14ac:dyDescent="0.25">
      <c r="A49" s="525" t="s">
        <v>267</v>
      </c>
      <c r="B49" s="446">
        <v>32</v>
      </c>
      <c r="C49" s="460">
        <v>2152.5100000000002</v>
      </c>
      <c r="D49" s="447">
        <v>4000</v>
      </c>
      <c r="E49" s="447">
        <v>5797.5</v>
      </c>
      <c r="F49" s="447">
        <v>5797.5</v>
      </c>
      <c r="G49" s="447">
        <v>5797.5</v>
      </c>
      <c r="H49" s="526">
        <v>5797.5</v>
      </c>
    </row>
    <row r="50" spans="1:8" x14ac:dyDescent="0.25">
      <c r="A50" s="525"/>
      <c r="B50" s="446">
        <v>42</v>
      </c>
      <c r="C50" s="460">
        <v>162.31</v>
      </c>
      <c r="D50" s="447">
        <v>0</v>
      </c>
      <c r="E50" s="447">
        <v>202.5</v>
      </c>
      <c r="F50" s="447">
        <v>202.5</v>
      </c>
      <c r="G50" s="447">
        <v>202.5</v>
      </c>
      <c r="H50" s="526">
        <v>202.5</v>
      </c>
    </row>
    <row r="51" spans="1:8" x14ac:dyDescent="0.25">
      <c r="A51" s="525"/>
      <c r="B51" s="446">
        <v>45</v>
      </c>
      <c r="C51" s="460">
        <v>0</v>
      </c>
      <c r="D51" s="447">
        <v>0</v>
      </c>
      <c r="E51" s="447">
        <v>0</v>
      </c>
      <c r="F51" s="447">
        <v>0</v>
      </c>
      <c r="G51" s="447">
        <v>0</v>
      </c>
      <c r="H51" s="526">
        <v>0</v>
      </c>
    </row>
    <row r="52" spans="1:8" x14ac:dyDescent="0.25">
      <c r="A52" s="522" t="s">
        <v>154</v>
      </c>
      <c r="B52" s="436" t="s">
        <v>141</v>
      </c>
      <c r="C52" s="457">
        <f>C53+C54+C55+C56</f>
        <v>11279.19</v>
      </c>
      <c r="D52" s="443">
        <f t="shared" ref="D52:H52" si="8">D53+D54+D55+D56</f>
        <v>11986</v>
      </c>
      <c r="E52" s="443">
        <f t="shared" si="8"/>
        <v>19355.32</v>
      </c>
      <c r="F52" s="443">
        <f t="shared" si="8"/>
        <v>25941</v>
      </c>
      <c r="G52" s="443">
        <f t="shared" si="8"/>
        <v>25941</v>
      </c>
      <c r="H52" s="519">
        <f t="shared" si="8"/>
        <v>25941</v>
      </c>
    </row>
    <row r="53" spans="1:8" x14ac:dyDescent="0.25">
      <c r="A53" s="525" t="s">
        <v>267</v>
      </c>
      <c r="B53" s="446">
        <v>31</v>
      </c>
      <c r="C53" s="460">
        <v>7326.42</v>
      </c>
      <c r="D53" s="448">
        <v>10786</v>
      </c>
      <c r="E53" s="448">
        <v>12654.07</v>
      </c>
      <c r="F53" s="445">
        <v>19440</v>
      </c>
      <c r="G53" s="445">
        <v>19440</v>
      </c>
      <c r="H53" s="520">
        <v>19440</v>
      </c>
    </row>
    <row r="54" spans="1:8" x14ac:dyDescent="0.25">
      <c r="A54" s="525"/>
      <c r="B54" s="446">
        <v>32</v>
      </c>
      <c r="C54" s="460">
        <v>2432.77</v>
      </c>
      <c r="D54" s="448">
        <v>1200</v>
      </c>
      <c r="E54" s="448">
        <v>6701.25</v>
      </c>
      <c r="F54" s="445">
        <v>6501</v>
      </c>
      <c r="G54" s="445">
        <v>6501</v>
      </c>
      <c r="H54" s="520">
        <v>6501</v>
      </c>
    </row>
    <row r="55" spans="1:8" x14ac:dyDescent="0.25">
      <c r="A55" s="525"/>
      <c r="B55" s="446">
        <v>42</v>
      </c>
      <c r="C55" s="460">
        <v>10</v>
      </c>
      <c r="D55" s="448">
        <v>0</v>
      </c>
      <c r="E55" s="448">
        <v>0</v>
      </c>
      <c r="F55" s="445">
        <v>0</v>
      </c>
      <c r="G55" s="445">
        <v>0</v>
      </c>
      <c r="H55" s="527">
        <v>0</v>
      </c>
    </row>
    <row r="56" spans="1:8" x14ac:dyDescent="0.25">
      <c r="A56" s="525"/>
      <c r="B56" s="446">
        <v>45</v>
      </c>
      <c r="C56" s="460">
        <v>1510</v>
      </c>
      <c r="D56" s="448">
        <v>0</v>
      </c>
      <c r="E56" s="448">
        <v>0</v>
      </c>
      <c r="F56" s="445">
        <v>0</v>
      </c>
      <c r="G56" s="445">
        <v>0</v>
      </c>
      <c r="H56" s="527">
        <v>0</v>
      </c>
    </row>
    <row r="57" spans="1:8" x14ac:dyDescent="0.25">
      <c r="A57" s="522" t="s">
        <v>157</v>
      </c>
      <c r="B57" s="436" t="s">
        <v>158</v>
      </c>
      <c r="C57" s="457">
        <f>C58+C59+C60</f>
        <v>1980.55</v>
      </c>
      <c r="D57" s="443">
        <f>D58+D59+D60</f>
        <v>3000</v>
      </c>
      <c r="E57" s="443">
        <f t="shared" ref="E57:H57" si="9">E58+E59+E60</f>
        <v>2000</v>
      </c>
      <c r="F57" s="443">
        <f t="shared" si="9"/>
        <v>1900</v>
      </c>
      <c r="G57" s="443">
        <f t="shared" si="9"/>
        <v>1900</v>
      </c>
      <c r="H57" s="519">
        <f t="shared" si="9"/>
        <v>1900</v>
      </c>
    </row>
    <row r="58" spans="1:8" x14ac:dyDescent="0.25">
      <c r="A58" s="523" t="s">
        <v>267</v>
      </c>
      <c r="B58" s="465">
        <v>32</v>
      </c>
      <c r="C58" s="433">
        <v>1980.55</v>
      </c>
      <c r="D58" s="445">
        <v>0</v>
      </c>
      <c r="E58" s="445">
        <v>1900</v>
      </c>
      <c r="F58" s="445">
        <v>1900</v>
      </c>
      <c r="G58" s="445">
        <v>1900</v>
      </c>
      <c r="H58" s="520">
        <v>1900</v>
      </c>
    </row>
    <row r="59" spans="1:8" x14ac:dyDescent="0.25">
      <c r="A59" s="523"/>
      <c r="B59" s="465">
        <v>38</v>
      </c>
      <c r="C59" s="433"/>
      <c r="D59" s="445">
        <v>0</v>
      </c>
      <c r="E59" s="445">
        <v>100</v>
      </c>
      <c r="F59" s="445">
        <v>0</v>
      </c>
      <c r="G59" s="445">
        <v>0</v>
      </c>
      <c r="H59" s="528">
        <v>0</v>
      </c>
    </row>
    <row r="60" spans="1:8" x14ac:dyDescent="0.25">
      <c r="A60" s="523"/>
      <c r="B60" s="465">
        <v>45</v>
      </c>
      <c r="C60" s="433"/>
      <c r="D60" s="445">
        <v>3000</v>
      </c>
      <c r="E60" s="445">
        <v>0</v>
      </c>
      <c r="F60" s="445">
        <v>0</v>
      </c>
      <c r="G60" s="445">
        <v>0</v>
      </c>
      <c r="H60" s="528">
        <v>0</v>
      </c>
    </row>
    <row r="61" spans="1:8" ht="15.75" x14ac:dyDescent="0.25">
      <c r="A61" s="435" t="s">
        <v>226</v>
      </c>
      <c r="B61" s="436" t="s">
        <v>131</v>
      </c>
      <c r="C61" s="458">
        <f>C62</f>
        <v>1112.1300000000001</v>
      </c>
      <c r="D61" s="438">
        <f>D62</f>
        <v>1000</v>
      </c>
      <c r="E61" s="438">
        <v>1262.71</v>
      </c>
      <c r="F61" s="438">
        <v>0</v>
      </c>
      <c r="G61" s="438">
        <v>0</v>
      </c>
      <c r="H61" s="517">
        <v>0</v>
      </c>
    </row>
    <row r="62" spans="1:8" x14ac:dyDescent="0.25">
      <c r="A62" s="449" t="s">
        <v>267</v>
      </c>
      <c r="B62" s="465">
        <v>37</v>
      </c>
      <c r="C62" s="433">
        <v>1112.1300000000001</v>
      </c>
      <c r="D62" s="181">
        <v>1000</v>
      </c>
      <c r="E62" s="181">
        <v>1262.71</v>
      </c>
      <c r="F62" s="181">
        <v>0</v>
      </c>
      <c r="G62" s="290">
        <v>0</v>
      </c>
      <c r="H62" s="290">
        <v>0</v>
      </c>
    </row>
    <row r="63" spans="1:8" ht="30" x14ac:dyDescent="0.25">
      <c r="A63" s="450" t="s">
        <v>268</v>
      </c>
      <c r="B63" s="436" t="s">
        <v>262</v>
      </c>
      <c r="C63" s="458">
        <f t="shared" ref="C63:D63" si="10">C64+C65</f>
        <v>8694.32</v>
      </c>
      <c r="D63" s="438">
        <f t="shared" si="10"/>
        <v>10610.12</v>
      </c>
      <c r="E63" s="438">
        <f>E64+E65</f>
        <v>9024.369999999999</v>
      </c>
      <c r="F63" s="438">
        <f t="shared" ref="F63:H63" si="11">F64+F65</f>
        <v>11260</v>
      </c>
      <c r="G63" s="438">
        <f t="shared" si="11"/>
        <v>11260</v>
      </c>
      <c r="H63" s="517">
        <f t="shared" si="11"/>
        <v>11260</v>
      </c>
    </row>
    <row r="64" spans="1:8" x14ac:dyDescent="0.25">
      <c r="A64" s="184" t="s">
        <v>267</v>
      </c>
      <c r="B64" s="280">
        <v>31</v>
      </c>
      <c r="C64" s="298">
        <v>7900.37</v>
      </c>
      <c r="D64" s="181">
        <v>10166.120000000001</v>
      </c>
      <c r="E64" s="451">
        <v>8431.7999999999993</v>
      </c>
      <c r="F64" s="181">
        <v>10700</v>
      </c>
      <c r="G64" s="181">
        <v>10700</v>
      </c>
      <c r="H64" s="290">
        <v>10700</v>
      </c>
    </row>
    <row r="65" spans="1:8" x14ac:dyDescent="0.25">
      <c r="A65" s="216"/>
      <c r="B65" s="452">
        <v>32</v>
      </c>
      <c r="C65" s="461">
        <v>793.95</v>
      </c>
      <c r="D65" s="108">
        <v>444</v>
      </c>
      <c r="E65" s="108">
        <v>592.57000000000005</v>
      </c>
      <c r="F65" s="181">
        <v>560</v>
      </c>
      <c r="G65" s="181">
        <v>560</v>
      </c>
      <c r="H65" s="290">
        <v>560</v>
      </c>
    </row>
    <row r="66" spans="1:8" ht="30" x14ac:dyDescent="0.25">
      <c r="A66" s="450" t="s">
        <v>268</v>
      </c>
      <c r="B66" s="436" t="s">
        <v>271</v>
      </c>
      <c r="C66" s="458">
        <f t="shared" ref="C66:D66" si="12">C67+C68</f>
        <v>0</v>
      </c>
      <c r="D66" s="438">
        <f t="shared" si="12"/>
        <v>0</v>
      </c>
      <c r="E66" s="438">
        <f>E67+E68</f>
        <v>0</v>
      </c>
      <c r="F66" s="438">
        <f t="shared" ref="F66:H66" si="13">F67+F68</f>
        <v>2020</v>
      </c>
      <c r="G66" s="438">
        <f t="shared" si="13"/>
        <v>2020</v>
      </c>
      <c r="H66" s="517">
        <f t="shared" si="13"/>
        <v>2020</v>
      </c>
    </row>
    <row r="67" spans="1:8" x14ac:dyDescent="0.25">
      <c r="A67" s="184" t="s">
        <v>267</v>
      </c>
      <c r="B67" s="280">
        <v>31</v>
      </c>
      <c r="C67" s="298">
        <v>0</v>
      </c>
      <c r="D67" s="181">
        <v>0</v>
      </c>
      <c r="E67" s="451">
        <v>0</v>
      </c>
      <c r="F67" s="181">
        <v>1900</v>
      </c>
      <c r="G67" s="181">
        <v>1900</v>
      </c>
      <c r="H67" s="290">
        <v>1900</v>
      </c>
    </row>
    <row r="68" spans="1:8" ht="15.75" thickBot="1" x14ac:dyDescent="0.3">
      <c r="A68" s="218"/>
      <c r="B68" s="529">
        <v>32</v>
      </c>
      <c r="C68" s="530">
        <v>0</v>
      </c>
      <c r="D68" s="440">
        <v>0</v>
      </c>
      <c r="E68" s="440">
        <v>0</v>
      </c>
      <c r="F68" s="292">
        <v>120</v>
      </c>
      <c r="G68" s="292">
        <v>120</v>
      </c>
      <c r="H68" s="531">
        <v>120</v>
      </c>
    </row>
    <row r="76" spans="1:8" ht="15.75" customHeight="1" x14ac:dyDescent="0.25">
      <c r="A76" s="665" t="s">
        <v>277</v>
      </c>
      <c r="B76" s="665"/>
      <c r="C76" s="665"/>
      <c r="D76" s="665"/>
      <c r="E76" s="665"/>
      <c r="F76" s="665"/>
      <c r="G76" s="665"/>
      <c r="H76" s="665"/>
    </row>
    <row r="77" spans="1:8" ht="15.75" thickBot="1" x14ac:dyDescent="0.3"/>
    <row r="78" spans="1:8" ht="25.5" x14ac:dyDescent="0.25">
      <c r="A78" s="430" t="s">
        <v>7</v>
      </c>
      <c r="B78" s="183" t="s">
        <v>3</v>
      </c>
      <c r="C78" s="480" t="s">
        <v>246</v>
      </c>
      <c r="D78" s="479" t="s">
        <v>247</v>
      </c>
      <c r="E78" s="479" t="s">
        <v>248</v>
      </c>
      <c r="F78" s="428" t="s">
        <v>285</v>
      </c>
      <c r="G78" s="428" t="s">
        <v>222</v>
      </c>
      <c r="H78" s="454" t="s">
        <v>220</v>
      </c>
    </row>
    <row r="79" spans="1:8" x14ac:dyDescent="0.25">
      <c r="A79" s="435" t="s">
        <v>171</v>
      </c>
      <c r="B79" s="694" t="s">
        <v>130</v>
      </c>
      <c r="C79" s="695"/>
      <c r="D79" s="695"/>
      <c r="E79" s="695"/>
      <c r="F79" s="695"/>
      <c r="G79" s="695"/>
      <c r="H79" s="696"/>
    </row>
    <row r="80" spans="1:8" x14ac:dyDescent="0.25">
      <c r="A80" s="184" t="s">
        <v>273</v>
      </c>
      <c r="B80" s="465"/>
      <c r="C80" s="180">
        <v>51742.22</v>
      </c>
      <c r="D80" s="180">
        <v>31279.88</v>
      </c>
      <c r="E80" s="181">
        <v>53621.34</v>
      </c>
      <c r="F80" s="181">
        <v>40601</v>
      </c>
      <c r="G80" s="181">
        <v>39101</v>
      </c>
      <c r="H80" s="290">
        <v>39101</v>
      </c>
    </row>
    <row r="81" spans="1:8" x14ac:dyDescent="0.25">
      <c r="A81" s="184" t="s">
        <v>274</v>
      </c>
      <c r="B81" s="465"/>
      <c r="C81" s="180">
        <v>51742.22</v>
      </c>
      <c r="D81" s="180">
        <v>31279.88</v>
      </c>
      <c r="E81" s="181">
        <v>53621.34</v>
      </c>
      <c r="F81" s="181">
        <v>40601</v>
      </c>
      <c r="G81" s="181">
        <v>39101</v>
      </c>
      <c r="H81" s="290">
        <v>39101</v>
      </c>
    </row>
    <row r="82" spans="1:8" x14ac:dyDescent="0.25">
      <c r="A82" s="512" t="s">
        <v>275</v>
      </c>
      <c r="B82" s="472"/>
      <c r="C82" s="472">
        <f>C80-C81</f>
        <v>0</v>
      </c>
      <c r="D82" s="472">
        <f>D80-D81</f>
        <v>0</v>
      </c>
      <c r="E82" s="472">
        <f t="shared" ref="E82:H82" si="14">E80-E81</f>
        <v>0</v>
      </c>
      <c r="F82" s="472">
        <f t="shared" si="14"/>
        <v>0</v>
      </c>
      <c r="G82" s="472">
        <f t="shared" si="14"/>
        <v>0</v>
      </c>
      <c r="H82" s="513">
        <f t="shared" si="14"/>
        <v>0</v>
      </c>
    </row>
    <row r="83" spans="1:8" x14ac:dyDescent="0.25">
      <c r="A83" s="512"/>
      <c r="B83" s="477"/>
      <c r="C83" s="478"/>
      <c r="D83" s="478"/>
      <c r="E83" s="478"/>
      <c r="F83" s="478"/>
      <c r="G83" s="478"/>
      <c r="H83" s="514"/>
    </row>
    <row r="84" spans="1:8" x14ac:dyDescent="0.25">
      <c r="A84" s="435" t="s">
        <v>150</v>
      </c>
      <c r="B84" s="699" t="s">
        <v>151</v>
      </c>
      <c r="C84" s="700"/>
      <c r="D84" s="700"/>
      <c r="E84" s="700"/>
      <c r="F84" s="700"/>
      <c r="G84" s="700"/>
      <c r="H84" s="701"/>
    </row>
    <row r="85" spans="1:8" x14ac:dyDescent="0.25">
      <c r="A85" s="184" t="s">
        <v>273</v>
      </c>
      <c r="B85" s="439"/>
      <c r="C85" s="182">
        <v>673458.18</v>
      </c>
      <c r="D85" s="182">
        <v>735274.05</v>
      </c>
      <c r="E85" s="182">
        <v>845264.19</v>
      </c>
      <c r="F85" s="182">
        <v>766201</v>
      </c>
      <c r="G85" s="182">
        <v>766201</v>
      </c>
      <c r="H85" s="182">
        <v>766201</v>
      </c>
    </row>
    <row r="86" spans="1:8" x14ac:dyDescent="0.25">
      <c r="A86" s="184" t="s">
        <v>274</v>
      </c>
      <c r="B86" s="280"/>
      <c r="C86" s="466">
        <v>670585.76</v>
      </c>
      <c r="D86" s="466">
        <v>735274.05</v>
      </c>
      <c r="E86" s="182">
        <v>845264.19</v>
      </c>
      <c r="F86" s="182">
        <v>766201</v>
      </c>
      <c r="G86" s="182">
        <v>766201</v>
      </c>
      <c r="H86" s="182">
        <v>766201</v>
      </c>
    </row>
    <row r="87" spans="1:8" x14ac:dyDescent="0.25">
      <c r="A87" s="473" t="s">
        <v>275</v>
      </c>
      <c r="B87" s="474"/>
      <c r="C87" s="472">
        <f>C85-C86</f>
        <v>2872.4200000000419</v>
      </c>
      <c r="D87" s="472">
        <f t="shared" ref="D87:H87" si="15">D85-D86</f>
        <v>0</v>
      </c>
      <c r="E87" s="472">
        <f t="shared" si="15"/>
        <v>0</v>
      </c>
      <c r="F87" s="472">
        <f t="shared" si="15"/>
        <v>0</v>
      </c>
      <c r="G87" s="472">
        <f t="shared" si="15"/>
        <v>0</v>
      </c>
      <c r="H87" s="513">
        <f t="shared" si="15"/>
        <v>0</v>
      </c>
    </row>
    <row r="88" spans="1:8" x14ac:dyDescent="0.25">
      <c r="A88" s="184"/>
      <c r="B88" s="280"/>
      <c r="C88" s="466"/>
      <c r="D88" s="466"/>
      <c r="E88" s="182"/>
      <c r="F88" s="182"/>
      <c r="G88" s="182"/>
      <c r="H88" s="299"/>
    </row>
    <row r="89" spans="1:8" x14ac:dyDescent="0.25">
      <c r="A89" s="435" t="s">
        <v>155</v>
      </c>
      <c r="B89" s="699" t="s">
        <v>134</v>
      </c>
      <c r="C89" s="700"/>
      <c r="D89" s="700"/>
      <c r="E89" s="700"/>
      <c r="F89" s="700"/>
      <c r="G89" s="700"/>
      <c r="H89" s="701"/>
    </row>
    <row r="90" spans="1:8" x14ac:dyDescent="0.25">
      <c r="A90" s="184" t="s">
        <v>273</v>
      </c>
      <c r="B90" s="184"/>
      <c r="C90" s="298">
        <v>4506.08</v>
      </c>
      <c r="D90" s="298">
        <v>4000</v>
      </c>
      <c r="E90" s="466">
        <v>6000</v>
      </c>
      <c r="F90" s="466">
        <v>6000</v>
      </c>
      <c r="G90" s="466">
        <v>6000</v>
      </c>
      <c r="H90" s="185">
        <v>6000</v>
      </c>
    </row>
    <row r="91" spans="1:8" x14ac:dyDescent="0.25">
      <c r="A91" s="184" t="s">
        <v>274</v>
      </c>
      <c r="B91" s="453"/>
      <c r="C91" s="298">
        <v>2314.8200000000002</v>
      </c>
      <c r="D91" s="298">
        <v>4000</v>
      </c>
      <c r="E91" s="466">
        <v>6000</v>
      </c>
      <c r="F91" s="466">
        <v>6000</v>
      </c>
      <c r="G91" s="466">
        <v>6000</v>
      </c>
      <c r="H91" s="185">
        <v>6000</v>
      </c>
    </row>
    <row r="92" spans="1:8" x14ac:dyDescent="0.25">
      <c r="A92" s="473" t="s">
        <v>275</v>
      </c>
      <c r="B92" s="475"/>
      <c r="C92" s="476">
        <f>C90-C91</f>
        <v>2191.2599999999998</v>
      </c>
      <c r="D92" s="476">
        <f t="shared" ref="D92:H92" si="16">D90-D91</f>
        <v>0</v>
      </c>
      <c r="E92" s="476">
        <f t="shared" si="16"/>
        <v>0</v>
      </c>
      <c r="F92" s="476">
        <f t="shared" si="16"/>
        <v>0</v>
      </c>
      <c r="G92" s="476">
        <f t="shared" si="16"/>
        <v>0</v>
      </c>
      <c r="H92" s="515">
        <f t="shared" si="16"/>
        <v>0</v>
      </c>
    </row>
    <row r="93" spans="1:8" x14ac:dyDescent="0.25">
      <c r="A93" s="184"/>
      <c r="B93" s="453"/>
      <c r="C93" s="298"/>
      <c r="D93" s="298"/>
      <c r="E93" s="466"/>
      <c r="F93" s="466"/>
      <c r="G93" s="466"/>
      <c r="H93" s="185"/>
    </row>
    <row r="94" spans="1:8" x14ac:dyDescent="0.25">
      <c r="A94" s="435" t="s">
        <v>154</v>
      </c>
      <c r="B94" s="470" t="s">
        <v>141</v>
      </c>
      <c r="C94" s="471"/>
      <c r="D94" s="471"/>
      <c r="E94" s="471"/>
      <c r="F94" s="471"/>
      <c r="G94" s="471"/>
      <c r="H94" s="516"/>
    </row>
    <row r="95" spans="1:8" x14ac:dyDescent="0.25">
      <c r="A95" s="184" t="s">
        <v>273</v>
      </c>
      <c r="B95" s="439"/>
      <c r="C95" s="466">
        <v>10632.06</v>
      </c>
      <c r="D95" s="466">
        <v>11986</v>
      </c>
      <c r="E95" s="466">
        <v>19355.32</v>
      </c>
      <c r="F95" s="466">
        <v>25941</v>
      </c>
      <c r="G95" s="466">
        <v>25941</v>
      </c>
      <c r="H95" s="185">
        <v>25941</v>
      </c>
    </row>
    <row r="96" spans="1:8" x14ac:dyDescent="0.25">
      <c r="A96" s="184" t="s">
        <v>274</v>
      </c>
      <c r="B96" s="439"/>
      <c r="C96" s="466">
        <v>9769.19</v>
      </c>
      <c r="D96" s="466">
        <v>11986</v>
      </c>
      <c r="E96" s="466">
        <v>19355.32</v>
      </c>
      <c r="F96" s="466">
        <v>25941</v>
      </c>
      <c r="G96" s="466">
        <v>25941</v>
      </c>
      <c r="H96" s="185">
        <v>25941</v>
      </c>
    </row>
    <row r="97" spans="1:8" x14ac:dyDescent="0.25">
      <c r="A97" s="473" t="s">
        <v>275</v>
      </c>
      <c r="B97" s="439"/>
      <c r="C97" s="472">
        <f>C95-C96</f>
        <v>862.86999999999898</v>
      </c>
      <c r="D97" s="472">
        <f t="shared" ref="D97:H97" si="17">D95-D96</f>
        <v>0</v>
      </c>
      <c r="E97" s="472">
        <f t="shared" si="17"/>
        <v>0</v>
      </c>
      <c r="F97" s="472">
        <f t="shared" si="17"/>
        <v>0</v>
      </c>
      <c r="G97" s="472">
        <f t="shared" si="17"/>
        <v>0</v>
      </c>
      <c r="H97" s="513">
        <f t="shared" si="17"/>
        <v>0</v>
      </c>
    </row>
    <row r="98" spans="1:8" ht="15.75" x14ac:dyDescent="0.25">
      <c r="A98" s="435"/>
      <c r="B98" s="439"/>
      <c r="C98" s="437"/>
      <c r="D98" s="437"/>
      <c r="E98" s="438"/>
      <c r="F98" s="438"/>
      <c r="G98" s="438"/>
      <c r="H98" s="517"/>
    </row>
    <row r="99" spans="1:8" x14ac:dyDescent="0.25">
      <c r="A99" s="435" t="s">
        <v>157</v>
      </c>
      <c r="B99" s="699" t="s">
        <v>158</v>
      </c>
      <c r="C99" s="700"/>
      <c r="D99" s="700"/>
      <c r="E99" s="700"/>
      <c r="F99" s="700"/>
      <c r="G99" s="700"/>
      <c r="H99" s="701"/>
    </row>
    <row r="100" spans="1:8" x14ac:dyDescent="0.25">
      <c r="A100" s="184" t="s">
        <v>273</v>
      </c>
      <c r="B100" s="439"/>
      <c r="C100" s="466">
        <v>3490.55</v>
      </c>
      <c r="D100" s="466">
        <v>3000</v>
      </c>
      <c r="E100" s="466">
        <v>2000</v>
      </c>
      <c r="F100" s="466">
        <v>1900</v>
      </c>
      <c r="G100" s="466">
        <v>1900</v>
      </c>
      <c r="H100" s="185">
        <v>1900</v>
      </c>
    </row>
    <row r="101" spans="1:8" x14ac:dyDescent="0.25">
      <c r="A101" s="184" t="s">
        <v>274</v>
      </c>
      <c r="B101" s="439"/>
      <c r="C101" s="466">
        <v>3490.55</v>
      </c>
      <c r="D101" s="466">
        <v>3000</v>
      </c>
      <c r="E101" s="466">
        <v>2000</v>
      </c>
      <c r="F101" s="466">
        <v>1900</v>
      </c>
      <c r="G101" s="466">
        <v>1900</v>
      </c>
      <c r="H101" s="185">
        <v>1900</v>
      </c>
    </row>
    <row r="102" spans="1:8" x14ac:dyDescent="0.25">
      <c r="A102" s="473" t="s">
        <v>275</v>
      </c>
      <c r="B102" s="439"/>
      <c r="C102" s="472">
        <f>C100-C101</f>
        <v>0</v>
      </c>
      <c r="D102" s="472">
        <f t="shared" ref="D102:H102" si="18">D100-D101</f>
        <v>0</v>
      </c>
      <c r="E102" s="472">
        <f t="shared" si="18"/>
        <v>0</v>
      </c>
      <c r="F102" s="472">
        <f t="shared" si="18"/>
        <v>0</v>
      </c>
      <c r="G102" s="472">
        <f t="shared" si="18"/>
        <v>0</v>
      </c>
      <c r="H102" s="513">
        <f t="shared" si="18"/>
        <v>0</v>
      </c>
    </row>
    <row r="103" spans="1:8" x14ac:dyDescent="0.25">
      <c r="A103" s="184"/>
      <c r="B103" s="280"/>
      <c r="C103" s="180"/>
      <c r="D103" s="180"/>
      <c r="E103" s="181"/>
      <c r="F103" s="181"/>
      <c r="G103" s="181"/>
      <c r="H103" s="290"/>
    </row>
    <row r="104" spans="1:8" x14ac:dyDescent="0.25">
      <c r="A104" s="435" t="s">
        <v>226</v>
      </c>
      <c r="B104" s="694" t="s">
        <v>131</v>
      </c>
      <c r="C104" s="695"/>
      <c r="D104" s="695"/>
      <c r="E104" s="695"/>
      <c r="F104" s="695"/>
      <c r="G104" s="695"/>
      <c r="H104" s="696"/>
    </row>
    <row r="105" spans="1:8" x14ac:dyDescent="0.25">
      <c r="A105" s="184" t="s">
        <v>273</v>
      </c>
      <c r="B105" s="436"/>
      <c r="C105" s="466">
        <v>1112.1300000000001</v>
      </c>
      <c r="D105" s="466">
        <v>1000</v>
      </c>
      <c r="E105" s="466">
        <v>1262.71</v>
      </c>
      <c r="F105" s="466">
        <v>0</v>
      </c>
      <c r="G105" s="466">
        <v>0</v>
      </c>
      <c r="H105" s="185">
        <v>0</v>
      </c>
    </row>
    <row r="106" spans="1:8" x14ac:dyDescent="0.25">
      <c r="A106" s="184" t="s">
        <v>274</v>
      </c>
      <c r="B106" s="436"/>
      <c r="C106" s="466">
        <v>1112.1300000000001</v>
      </c>
      <c r="D106" s="466">
        <v>1000</v>
      </c>
      <c r="E106" s="466">
        <v>1262.71</v>
      </c>
      <c r="F106" s="466">
        <v>0</v>
      </c>
      <c r="G106" s="466">
        <v>0</v>
      </c>
      <c r="H106" s="185">
        <v>0</v>
      </c>
    </row>
    <row r="107" spans="1:8" x14ac:dyDescent="0.25">
      <c r="A107" s="473" t="s">
        <v>275</v>
      </c>
      <c r="B107" s="436"/>
      <c r="C107" s="472">
        <f>C105-C106</f>
        <v>0</v>
      </c>
      <c r="D107" s="472">
        <f t="shared" ref="D107:H107" si="19">D105-D106</f>
        <v>0</v>
      </c>
      <c r="E107" s="472">
        <f t="shared" si="19"/>
        <v>0</v>
      </c>
      <c r="F107" s="472">
        <f t="shared" si="19"/>
        <v>0</v>
      </c>
      <c r="G107" s="472">
        <f t="shared" si="19"/>
        <v>0</v>
      </c>
      <c r="H107" s="513">
        <f t="shared" si="19"/>
        <v>0</v>
      </c>
    </row>
    <row r="108" spans="1:8" x14ac:dyDescent="0.25">
      <c r="A108" s="184"/>
      <c r="B108" s="280"/>
      <c r="C108" s="466"/>
      <c r="D108" s="466"/>
      <c r="E108" s="466"/>
      <c r="F108" s="466"/>
      <c r="G108" s="466"/>
      <c r="H108" s="185"/>
    </row>
    <row r="109" spans="1:8" x14ac:dyDescent="0.25">
      <c r="A109" s="435" t="s">
        <v>268</v>
      </c>
      <c r="B109" s="694" t="s">
        <v>276</v>
      </c>
      <c r="C109" s="695"/>
      <c r="D109" s="695"/>
      <c r="E109" s="695"/>
      <c r="F109" s="695"/>
      <c r="G109" s="695"/>
      <c r="H109" s="696"/>
    </row>
    <row r="110" spans="1:8" x14ac:dyDescent="0.25">
      <c r="A110" s="184" t="s">
        <v>273</v>
      </c>
      <c r="B110" s="469"/>
      <c r="C110" s="466">
        <v>8694.32</v>
      </c>
      <c r="D110" s="466">
        <v>10610.12</v>
      </c>
      <c r="E110" s="466">
        <v>9024.3700000000008</v>
      </c>
      <c r="F110" s="466">
        <v>11260</v>
      </c>
      <c r="G110" s="466">
        <v>11260</v>
      </c>
      <c r="H110" s="185">
        <v>11260</v>
      </c>
    </row>
    <row r="111" spans="1:8" x14ac:dyDescent="0.25">
      <c r="A111" s="184" t="s">
        <v>274</v>
      </c>
      <c r="B111" s="469"/>
      <c r="C111" s="466">
        <v>8694.32</v>
      </c>
      <c r="D111" s="466">
        <v>10610.12</v>
      </c>
      <c r="E111" s="466">
        <v>9024.3700000000008</v>
      </c>
      <c r="F111" s="466">
        <v>11260</v>
      </c>
      <c r="G111" s="466">
        <v>11260</v>
      </c>
      <c r="H111" s="185">
        <v>11260</v>
      </c>
    </row>
    <row r="112" spans="1:8" x14ac:dyDescent="0.25">
      <c r="A112" s="184" t="s">
        <v>275</v>
      </c>
      <c r="B112" s="469"/>
      <c r="C112" s="466">
        <f>C110-C111</f>
        <v>0</v>
      </c>
      <c r="D112" s="466">
        <f t="shared" ref="D112:H112" si="20">D110-D111</f>
        <v>0</v>
      </c>
      <c r="E112" s="466">
        <f t="shared" si="20"/>
        <v>0</v>
      </c>
      <c r="F112" s="466">
        <f t="shared" si="20"/>
        <v>0</v>
      </c>
      <c r="G112" s="466">
        <f t="shared" si="20"/>
        <v>0</v>
      </c>
      <c r="H112" s="185">
        <f t="shared" si="20"/>
        <v>0</v>
      </c>
    </row>
    <row r="113" spans="1:8" x14ac:dyDescent="0.25">
      <c r="A113" s="184"/>
      <c r="B113" s="280"/>
      <c r="C113" s="182"/>
      <c r="D113" s="182"/>
      <c r="E113" s="108"/>
      <c r="F113" s="108"/>
      <c r="G113" s="108"/>
      <c r="H113" s="217"/>
    </row>
    <row r="114" spans="1:8" x14ac:dyDescent="0.25">
      <c r="A114" s="435" t="s">
        <v>268</v>
      </c>
      <c r="B114" s="697" t="s">
        <v>271</v>
      </c>
      <c r="C114" s="697"/>
      <c r="D114" s="697"/>
      <c r="E114" s="697"/>
      <c r="F114" s="697"/>
      <c r="G114" s="697"/>
      <c r="H114" s="698"/>
    </row>
    <row r="115" spans="1:8" x14ac:dyDescent="0.25">
      <c r="A115" s="184" t="s">
        <v>273</v>
      </c>
      <c r="B115" s="469"/>
      <c r="C115" s="466">
        <v>0</v>
      </c>
      <c r="D115" s="466">
        <v>0</v>
      </c>
      <c r="E115" s="466">
        <v>0</v>
      </c>
      <c r="F115" s="466">
        <v>2020</v>
      </c>
      <c r="G115" s="466">
        <v>2020</v>
      </c>
      <c r="H115" s="185">
        <v>2020</v>
      </c>
    </row>
    <row r="116" spans="1:8" x14ac:dyDescent="0.25">
      <c r="A116" s="184" t="s">
        <v>274</v>
      </c>
      <c r="B116" s="469"/>
      <c r="C116" s="466">
        <v>0</v>
      </c>
      <c r="D116" s="466">
        <v>0</v>
      </c>
      <c r="E116" s="466">
        <v>0</v>
      </c>
      <c r="F116" s="466">
        <v>2020</v>
      </c>
      <c r="G116" s="466">
        <v>2020</v>
      </c>
      <c r="H116" s="185">
        <v>2020</v>
      </c>
    </row>
    <row r="117" spans="1:8" x14ac:dyDescent="0.25">
      <c r="A117" s="473" t="s">
        <v>275</v>
      </c>
      <c r="B117" s="469"/>
      <c r="C117" s="472">
        <f>C115-C116</f>
        <v>0</v>
      </c>
      <c r="D117" s="472">
        <f t="shared" ref="D117:H117" si="21">D115-D116</f>
        <v>0</v>
      </c>
      <c r="E117" s="472">
        <f t="shared" si="21"/>
        <v>0</v>
      </c>
      <c r="F117" s="472">
        <f t="shared" si="21"/>
        <v>0</v>
      </c>
      <c r="G117" s="472">
        <f t="shared" si="21"/>
        <v>0</v>
      </c>
      <c r="H117" s="513">
        <f t="shared" si="21"/>
        <v>0</v>
      </c>
    </row>
    <row r="118" spans="1:8" ht="15.75" thickBot="1" x14ac:dyDescent="0.3">
      <c r="A118" s="186"/>
      <c r="B118" s="468"/>
      <c r="C118" s="293"/>
      <c r="D118" s="293"/>
      <c r="E118" s="440"/>
      <c r="F118" s="441"/>
      <c r="G118" s="441"/>
      <c r="H118" s="441"/>
    </row>
  </sheetData>
  <mergeCells count="13">
    <mergeCell ref="A5:D5"/>
    <mergeCell ref="A7:D7"/>
    <mergeCell ref="A9:G9"/>
    <mergeCell ref="A29:G29"/>
    <mergeCell ref="A3:H3"/>
    <mergeCell ref="A76:H76"/>
    <mergeCell ref="B109:H109"/>
    <mergeCell ref="B114:H114"/>
    <mergeCell ref="B79:H79"/>
    <mergeCell ref="B84:H84"/>
    <mergeCell ref="B89:H89"/>
    <mergeCell ref="B99:H99"/>
    <mergeCell ref="B104:H104"/>
  </mergeCells>
  <pageMargins left="0.25" right="0.25" top="0.75" bottom="0.75" header="0.3" footer="0.3"/>
  <pageSetup paperSize="9" scale="60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8"/>
  <sheetViews>
    <sheetView workbookViewId="0">
      <selection sqref="A1:K18"/>
    </sheetView>
  </sheetViews>
  <sheetFormatPr defaultRowHeight="15" x14ac:dyDescent="0.25"/>
  <cols>
    <col min="1" max="1" width="47.7109375" bestFit="1" customWidth="1"/>
    <col min="2" max="2" width="15.5703125" customWidth="1"/>
    <col min="3" max="6" width="14.7109375" customWidth="1"/>
    <col min="7" max="7" width="14.85546875" customWidth="1"/>
    <col min="8" max="8" width="2.7109375" customWidth="1"/>
    <col min="9" max="9" width="0.5703125" hidden="1" customWidth="1"/>
    <col min="10" max="10" width="1.5703125" hidden="1" customWidth="1"/>
    <col min="11" max="11" width="8.85546875" hidden="1" customWidth="1"/>
  </cols>
  <sheetData>
    <row r="1" spans="1:11" ht="15.75" x14ac:dyDescent="0.25">
      <c r="A1" s="106" t="s">
        <v>228</v>
      </c>
    </row>
    <row r="2" spans="1:11" ht="62.25" customHeight="1" x14ac:dyDescent="0.25">
      <c r="A2" s="665" t="s">
        <v>279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</row>
    <row r="3" spans="1:11" ht="18" customHeight="1" x14ac:dyDescent="0.25">
      <c r="A3" s="4"/>
      <c r="B3" s="4"/>
      <c r="C3" s="4"/>
      <c r="D3" s="4"/>
      <c r="E3" s="4"/>
    </row>
    <row r="4" spans="1:11" ht="15.75" x14ac:dyDescent="0.25">
      <c r="A4" s="665" t="s">
        <v>22</v>
      </c>
      <c r="B4" s="665"/>
      <c r="C4" s="665"/>
      <c r="D4" s="665"/>
      <c r="E4" s="665"/>
      <c r="F4" s="665"/>
      <c r="G4" s="665"/>
    </row>
    <row r="5" spans="1:11" ht="18" x14ac:dyDescent="0.25">
      <c r="A5" s="4"/>
      <c r="B5" s="4"/>
      <c r="C5" s="5"/>
      <c r="D5" s="5"/>
      <c r="E5" s="5"/>
    </row>
    <row r="6" spans="1:11" ht="18" customHeight="1" x14ac:dyDescent="0.25">
      <c r="A6" s="665" t="s">
        <v>4</v>
      </c>
      <c r="B6" s="665"/>
      <c r="C6" s="665"/>
      <c r="D6" s="665"/>
      <c r="E6" s="665"/>
      <c r="F6" s="665"/>
      <c r="G6" s="665"/>
    </row>
    <row r="7" spans="1:11" ht="18" x14ac:dyDescent="0.25">
      <c r="A7" s="4"/>
      <c r="B7" s="4"/>
      <c r="C7" s="5"/>
      <c r="D7" s="5"/>
      <c r="E7" s="5"/>
    </row>
    <row r="8" spans="1:11" ht="15.75" customHeight="1" x14ac:dyDescent="0.25">
      <c r="A8" s="665" t="s">
        <v>16</v>
      </c>
      <c r="B8" s="665"/>
      <c r="C8" s="665"/>
      <c r="D8" s="665"/>
      <c r="E8" s="665"/>
      <c r="F8" s="665"/>
      <c r="G8" s="665"/>
    </row>
    <row r="9" spans="1:11" ht="18.75" thickBot="1" x14ac:dyDescent="0.3">
      <c r="A9" s="4"/>
      <c r="B9" s="4"/>
      <c r="C9" s="5"/>
      <c r="D9" s="5"/>
      <c r="E9" s="5"/>
    </row>
    <row r="10" spans="1:11" ht="50.25" thickBot="1" x14ac:dyDescent="0.3">
      <c r="A10" s="211" t="s">
        <v>17</v>
      </c>
      <c r="B10" s="489" t="s">
        <v>246</v>
      </c>
      <c r="C10" s="490" t="s">
        <v>247</v>
      </c>
      <c r="D10" s="490" t="s">
        <v>248</v>
      </c>
      <c r="E10" s="429" t="s">
        <v>285</v>
      </c>
      <c r="F10" s="429" t="s">
        <v>222</v>
      </c>
      <c r="G10" s="462" t="s">
        <v>220</v>
      </c>
    </row>
    <row r="11" spans="1:11" s="109" customFormat="1" ht="15.75" customHeight="1" thickBot="1" x14ac:dyDescent="0.35">
      <c r="A11" s="89" t="s">
        <v>18</v>
      </c>
      <c r="B11" s="426">
        <f>B12</f>
        <v>747708.99000000011</v>
      </c>
      <c r="C11" s="426">
        <f t="shared" ref="C11:G11" si="0">C12</f>
        <v>797150.05</v>
      </c>
      <c r="D11" s="426">
        <f t="shared" si="0"/>
        <v>936527.93</v>
      </c>
      <c r="E11" s="426">
        <f t="shared" si="0"/>
        <v>853923</v>
      </c>
      <c r="F11" s="426">
        <f t="shared" si="0"/>
        <v>852423</v>
      </c>
      <c r="G11" s="427">
        <f t="shared" si="0"/>
        <v>852423</v>
      </c>
    </row>
    <row r="12" spans="1:11" s="111" customFormat="1" ht="17.25" x14ac:dyDescent="0.3">
      <c r="A12" s="212" t="s">
        <v>33</v>
      </c>
      <c r="B12" s="88">
        <f>B13+B15</f>
        <v>747708.99000000011</v>
      </c>
      <c r="C12" s="88">
        <f>C13+C15</f>
        <v>797150.05</v>
      </c>
      <c r="D12" s="88">
        <f>D13+D15</f>
        <v>936527.93</v>
      </c>
      <c r="E12" s="88">
        <f>E13+E15</f>
        <v>853923</v>
      </c>
      <c r="F12" s="88">
        <f t="shared" ref="F12:G12" si="1">F13+F15</f>
        <v>852423</v>
      </c>
      <c r="G12" s="213">
        <f t="shared" si="1"/>
        <v>852423</v>
      </c>
      <c r="J12" s="210"/>
    </row>
    <row r="13" spans="1:11" s="80" customFormat="1" x14ac:dyDescent="0.25">
      <c r="A13" s="214" t="s">
        <v>34</v>
      </c>
      <c r="B13" s="110">
        <f>B14</f>
        <v>722758.43</v>
      </c>
      <c r="C13" s="110">
        <f>C14</f>
        <v>741349.55</v>
      </c>
      <c r="D13" s="110">
        <f>D14</f>
        <v>908527.93</v>
      </c>
      <c r="E13" s="110">
        <f t="shared" ref="E13:G13" si="2">E14</f>
        <v>824114</v>
      </c>
      <c r="F13" s="110">
        <f t="shared" si="2"/>
        <v>822614</v>
      </c>
      <c r="G13" s="110">
        <f t="shared" si="2"/>
        <v>822614</v>
      </c>
    </row>
    <row r="14" spans="1:11" x14ac:dyDescent="0.25">
      <c r="A14" s="216" t="s">
        <v>35</v>
      </c>
      <c r="B14" s="108">
        <v>722758.43</v>
      </c>
      <c r="C14" s="153">
        <v>741349.55</v>
      </c>
      <c r="D14" s="153">
        <v>908527.93</v>
      </c>
      <c r="E14" s="153">
        <v>824114</v>
      </c>
      <c r="F14" s="153">
        <v>822614</v>
      </c>
      <c r="G14" s="153">
        <v>822614</v>
      </c>
    </row>
    <row r="15" spans="1:11" s="80" customFormat="1" x14ac:dyDescent="0.25">
      <c r="A15" s="214" t="s">
        <v>36</v>
      </c>
      <c r="B15" s="110">
        <f>B16</f>
        <v>24950.560000000001</v>
      </c>
      <c r="C15" s="110">
        <f>C16</f>
        <v>55800.5</v>
      </c>
      <c r="D15" s="110">
        <f>D16</f>
        <v>28000</v>
      </c>
      <c r="E15" s="110">
        <f>E16</f>
        <v>29809</v>
      </c>
      <c r="F15" s="110">
        <f t="shared" ref="F15:G15" si="3">F16</f>
        <v>29809</v>
      </c>
      <c r="G15" s="110">
        <f t="shared" si="3"/>
        <v>29809</v>
      </c>
    </row>
    <row r="16" spans="1:11" x14ac:dyDescent="0.25">
      <c r="A16" s="216" t="s">
        <v>36</v>
      </c>
      <c r="B16" s="108">
        <v>24950.560000000001</v>
      </c>
      <c r="C16" s="153">
        <v>55800.5</v>
      </c>
      <c r="D16" s="153">
        <v>28000</v>
      </c>
      <c r="E16" s="153">
        <v>29809</v>
      </c>
      <c r="F16" s="153">
        <v>29809</v>
      </c>
      <c r="G16" s="153">
        <v>29809</v>
      </c>
    </row>
    <row r="17" spans="1:7" s="80" customFormat="1" x14ac:dyDescent="0.25">
      <c r="A17" s="214" t="s">
        <v>166</v>
      </c>
      <c r="B17" s="22"/>
      <c r="C17" s="152"/>
      <c r="D17" s="152"/>
      <c r="E17" s="152"/>
      <c r="F17" s="110"/>
      <c r="G17" s="215"/>
    </row>
    <row r="18" spans="1:7" ht="15.75" thickBot="1" x14ac:dyDescent="0.3">
      <c r="A18" s="218" t="s">
        <v>167</v>
      </c>
      <c r="B18" s="187"/>
      <c r="C18" s="219"/>
      <c r="D18" s="219"/>
      <c r="E18" s="219"/>
      <c r="F18" s="187"/>
      <c r="G18" s="188"/>
    </row>
  </sheetData>
  <mergeCells count="4">
    <mergeCell ref="A2:K2"/>
    <mergeCell ref="A8:G8"/>
    <mergeCell ref="A4:G4"/>
    <mergeCell ref="A6:G6"/>
  </mergeCells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"/>
  <sheetViews>
    <sheetView workbookViewId="0">
      <selection sqref="A1:J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7.42578125" customWidth="1"/>
    <col min="4" max="4" width="14.42578125" bestFit="1" customWidth="1"/>
    <col min="5" max="5" width="10.28515625" bestFit="1" customWidth="1"/>
    <col min="6" max="6" width="12.5703125" customWidth="1"/>
    <col min="7" max="7" width="13.140625" bestFit="1" customWidth="1"/>
    <col min="8" max="8" width="10.140625" bestFit="1" customWidth="1"/>
    <col min="9" max="9" width="11.140625" customWidth="1"/>
  </cols>
  <sheetData>
    <row r="1" spans="1:10" ht="15.75" x14ac:dyDescent="0.25">
      <c r="A1" s="106" t="s">
        <v>228</v>
      </c>
      <c r="B1" s="106"/>
      <c r="C1" s="106"/>
    </row>
    <row r="2" spans="1:10" ht="53.25" customHeight="1" x14ac:dyDescent="0.25">
      <c r="A2" s="665" t="s">
        <v>279</v>
      </c>
      <c r="B2" s="665"/>
      <c r="C2" s="665"/>
      <c r="D2" s="665"/>
      <c r="E2" s="665"/>
      <c r="F2" s="665"/>
      <c r="G2" s="665"/>
      <c r="H2" s="665"/>
      <c r="I2" s="665"/>
      <c r="J2" s="665"/>
    </row>
    <row r="3" spans="1:10" ht="18" customHeight="1" x14ac:dyDescent="0.25">
      <c r="A3" s="4"/>
      <c r="B3" s="4"/>
      <c r="C3" s="4"/>
      <c r="D3" s="4"/>
      <c r="E3" s="4"/>
      <c r="F3" s="4"/>
      <c r="G3" s="4"/>
      <c r="H3" s="4"/>
    </row>
    <row r="4" spans="1:10" ht="15.75" x14ac:dyDescent="0.25">
      <c r="A4" s="665" t="s">
        <v>22</v>
      </c>
      <c r="B4" s="665"/>
      <c r="C4" s="665"/>
      <c r="D4" s="665"/>
      <c r="E4" s="665"/>
      <c r="F4" s="665"/>
      <c r="G4" s="666"/>
      <c r="H4" s="666"/>
    </row>
    <row r="5" spans="1:10" ht="15.75" customHeight="1" x14ac:dyDescent="0.25">
      <c r="A5" s="665" t="s">
        <v>210</v>
      </c>
      <c r="B5" s="665"/>
      <c r="C5" s="665"/>
      <c r="D5" s="665"/>
      <c r="E5" s="665"/>
      <c r="F5" s="665"/>
      <c r="G5" s="665"/>
      <c r="H5" s="665"/>
      <c r="I5" s="665"/>
    </row>
    <row r="6" spans="1:10" ht="18" customHeight="1" x14ac:dyDescent="0.25">
      <c r="A6" s="4"/>
      <c r="B6" s="4"/>
      <c r="C6" s="4"/>
      <c r="D6" s="4"/>
      <c r="E6" s="4"/>
      <c r="F6" s="4"/>
      <c r="G6" s="4"/>
      <c r="H6" s="4"/>
      <c r="I6" s="4"/>
    </row>
    <row r="7" spans="1:10" ht="15.75" customHeight="1" x14ac:dyDescent="0.25">
      <c r="A7" s="665" t="s">
        <v>22</v>
      </c>
      <c r="B7" s="665"/>
      <c r="C7" s="665"/>
      <c r="D7" s="665"/>
      <c r="E7" s="665"/>
      <c r="F7" s="665"/>
      <c r="G7" s="665"/>
      <c r="H7" s="665"/>
      <c r="I7" s="665"/>
    </row>
    <row r="8" spans="1:10" ht="15.75" customHeight="1" x14ac:dyDescent="0.25">
      <c r="A8" s="141"/>
      <c r="B8" s="141"/>
      <c r="C8" s="141"/>
      <c r="D8" s="4"/>
      <c r="E8" s="4"/>
      <c r="F8" s="4"/>
      <c r="G8" s="4"/>
      <c r="H8" s="5"/>
      <c r="I8" s="5"/>
    </row>
    <row r="9" spans="1:10" ht="15.75" customHeight="1" x14ac:dyDescent="0.25">
      <c r="A9" s="665" t="s">
        <v>213</v>
      </c>
      <c r="B9" s="665"/>
      <c r="C9" s="665"/>
      <c r="D9" s="665"/>
      <c r="E9" s="665"/>
      <c r="F9" s="665"/>
      <c r="G9" s="665"/>
      <c r="H9" s="665"/>
      <c r="I9" s="665"/>
    </row>
    <row r="10" spans="1:10" ht="15.75" customHeight="1" thickBo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10" ht="38.25" x14ac:dyDescent="0.25">
      <c r="A11" s="12" t="s">
        <v>5</v>
      </c>
      <c r="B11" s="11" t="s">
        <v>6</v>
      </c>
      <c r="C11" s="11" t="s">
        <v>32</v>
      </c>
      <c r="D11" s="480" t="s">
        <v>246</v>
      </c>
      <c r="E11" s="479" t="s">
        <v>247</v>
      </c>
      <c r="F11" s="479" t="s">
        <v>248</v>
      </c>
      <c r="G11" s="428" t="s">
        <v>285</v>
      </c>
      <c r="H11" s="428" t="s">
        <v>222</v>
      </c>
      <c r="I11" s="454" t="s">
        <v>220</v>
      </c>
    </row>
    <row r="12" spans="1:10" x14ac:dyDescent="0.25">
      <c r="A12" s="198"/>
      <c r="B12" s="199"/>
      <c r="C12" s="200" t="s">
        <v>214</v>
      </c>
      <c r="D12" s="202">
        <v>0</v>
      </c>
      <c r="E12" s="203">
        <v>0</v>
      </c>
      <c r="F12" s="203">
        <v>0</v>
      </c>
      <c r="G12" s="203">
        <v>0</v>
      </c>
      <c r="H12" s="203">
        <v>0</v>
      </c>
      <c r="I12" s="203">
        <v>0</v>
      </c>
    </row>
    <row r="13" spans="1:10" ht="25.5" x14ac:dyDescent="0.25">
      <c r="A13" s="8">
        <v>8</v>
      </c>
      <c r="B13" s="8"/>
      <c r="C13" s="8" t="s">
        <v>19</v>
      </c>
      <c r="D13" s="55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</row>
    <row r="14" spans="1:10" x14ac:dyDescent="0.25">
      <c r="A14" s="8"/>
      <c r="B14" s="10">
        <v>84</v>
      </c>
      <c r="C14" s="10" t="s">
        <v>26</v>
      </c>
      <c r="D14" s="55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</row>
    <row r="15" spans="1:10" x14ac:dyDescent="0.25">
      <c r="A15" s="8"/>
      <c r="B15" s="10"/>
      <c r="C15" s="201"/>
      <c r="D15" s="55"/>
      <c r="E15" s="59"/>
      <c r="F15" s="59"/>
      <c r="G15" s="59"/>
      <c r="H15" s="59"/>
      <c r="I15" s="59"/>
    </row>
    <row r="16" spans="1:10" x14ac:dyDescent="0.25">
      <c r="A16" s="8"/>
      <c r="B16" s="10"/>
      <c r="C16" s="200" t="s">
        <v>215</v>
      </c>
      <c r="D16" s="55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</row>
    <row r="17" spans="1:9" ht="25.5" x14ac:dyDescent="0.25">
      <c r="A17" s="9">
        <v>5</v>
      </c>
      <c r="B17" s="9"/>
      <c r="C17" s="14" t="s">
        <v>20</v>
      </c>
      <c r="D17" s="55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</row>
    <row r="18" spans="1:9" ht="25.5" x14ac:dyDescent="0.25">
      <c r="A18" s="10"/>
      <c r="B18" s="10">
        <v>54</v>
      </c>
      <c r="C18" s="15" t="s">
        <v>27</v>
      </c>
      <c r="D18" s="55">
        <v>0</v>
      </c>
      <c r="E18" s="59">
        <v>0</v>
      </c>
      <c r="F18" s="59">
        <v>0</v>
      </c>
      <c r="G18" s="59">
        <v>0</v>
      </c>
      <c r="H18" s="59">
        <v>0</v>
      </c>
      <c r="I18" s="70">
        <v>0</v>
      </c>
    </row>
  </sheetData>
  <mergeCells count="5">
    <mergeCell ref="A5:I5"/>
    <mergeCell ref="A7:I7"/>
    <mergeCell ref="A9:I9"/>
    <mergeCell ref="A2:J2"/>
    <mergeCell ref="A4:H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EDAF-BD76-4FB9-9777-0184164DD2CE}">
  <sheetPr>
    <pageSetUpPr fitToPage="1"/>
  </sheetPr>
  <dimension ref="A1:M453"/>
  <sheetViews>
    <sheetView tabSelected="1" topLeftCell="A452" zoomScaleNormal="100" workbookViewId="0">
      <selection sqref="A1:J453"/>
    </sheetView>
  </sheetViews>
  <sheetFormatPr defaultRowHeight="15" x14ac:dyDescent="0.25"/>
  <cols>
    <col min="1" max="1" width="7.42578125" bestFit="1" customWidth="1"/>
    <col min="2" max="2" width="6" customWidth="1"/>
    <col min="3" max="3" width="12.7109375" customWidth="1"/>
    <col min="4" max="4" width="54" customWidth="1"/>
    <col min="5" max="5" width="23" bestFit="1" customWidth="1"/>
    <col min="6" max="6" width="17.5703125" bestFit="1" customWidth="1"/>
    <col min="7" max="7" width="16" bestFit="1" customWidth="1"/>
    <col min="8" max="8" width="17.7109375" customWidth="1"/>
    <col min="9" max="10" width="16.7109375" customWidth="1"/>
  </cols>
  <sheetData>
    <row r="1" spans="1:11" x14ac:dyDescent="0.25">
      <c r="A1" s="80" t="s">
        <v>228</v>
      </c>
      <c r="B1" s="80"/>
      <c r="C1" s="80"/>
    </row>
    <row r="2" spans="1:11" ht="56.25" customHeight="1" x14ac:dyDescent="0.25">
      <c r="A2" s="665" t="s">
        <v>278</v>
      </c>
      <c r="B2" s="665"/>
      <c r="C2" s="665"/>
      <c r="D2" s="665"/>
      <c r="E2" s="665"/>
      <c r="F2" s="665"/>
      <c r="G2" s="665"/>
      <c r="H2" s="665"/>
      <c r="I2" s="665"/>
      <c r="J2" s="665"/>
      <c r="K2" s="510"/>
    </row>
    <row r="3" spans="1:11" ht="18" x14ac:dyDescent="0.25">
      <c r="A3" s="4"/>
      <c r="B3" s="4"/>
      <c r="C3" s="4"/>
      <c r="D3" s="4"/>
      <c r="E3" s="4"/>
      <c r="F3" s="5"/>
      <c r="G3" s="5"/>
      <c r="H3" s="5"/>
    </row>
    <row r="4" spans="1:11" x14ac:dyDescent="0.25">
      <c r="A4" s="720" t="s">
        <v>21</v>
      </c>
      <c r="B4" s="720"/>
      <c r="C4" s="720"/>
      <c r="D4" s="720"/>
      <c r="E4" s="720"/>
      <c r="F4" s="720"/>
      <c r="G4" s="720"/>
      <c r="H4" s="720"/>
    </row>
    <row r="5" spans="1:11" ht="18.75" thickBot="1" x14ac:dyDescent="0.3">
      <c r="A5" s="4"/>
      <c r="B5" s="4"/>
      <c r="C5" s="4"/>
      <c r="D5" s="4"/>
      <c r="E5" s="4"/>
      <c r="F5" s="5"/>
      <c r="G5" s="5"/>
      <c r="H5" s="5"/>
    </row>
    <row r="6" spans="1:11" ht="64.5" customHeight="1" x14ac:dyDescent="0.25">
      <c r="A6" s="721" t="s">
        <v>23</v>
      </c>
      <c r="B6" s="722"/>
      <c r="C6" s="723"/>
      <c r="D6" s="535" t="s">
        <v>24</v>
      </c>
      <c r="E6" s="489" t="s">
        <v>239</v>
      </c>
      <c r="F6" s="490" t="s">
        <v>240</v>
      </c>
      <c r="G6" s="490" t="s">
        <v>256</v>
      </c>
      <c r="H6" s="429" t="s">
        <v>289</v>
      </c>
      <c r="I6" s="429" t="s">
        <v>257</v>
      </c>
      <c r="J6" s="462" t="s">
        <v>241</v>
      </c>
      <c r="K6" s="482"/>
    </row>
    <row r="7" spans="1:11" ht="18" x14ac:dyDescent="0.25">
      <c r="A7" s="724" t="s">
        <v>172</v>
      </c>
      <c r="B7" s="725"/>
      <c r="C7" s="726"/>
      <c r="D7" s="532"/>
      <c r="E7" s="533">
        <f>E8+E200</f>
        <v>747708.99</v>
      </c>
      <c r="F7" s="533">
        <v>797150.05</v>
      </c>
      <c r="G7" s="533">
        <f>G8+G200</f>
        <v>936527.92999999993</v>
      </c>
      <c r="H7" s="533">
        <f>H8+H200</f>
        <v>853923</v>
      </c>
      <c r="I7" s="533">
        <f>I8+I200</f>
        <v>852423</v>
      </c>
      <c r="J7" s="536">
        <f>J8+J200</f>
        <v>852423</v>
      </c>
    </row>
    <row r="8" spans="1:11" x14ac:dyDescent="0.25">
      <c r="A8" s="727"/>
      <c r="B8" s="728"/>
      <c r="C8" s="729"/>
      <c r="D8" s="304" t="s">
        <v>190</v>
      </c>
      <c r="E8" s="305">
        <f t="shared" ref="E8:F8" si="0">E9+E57+E166+E173+E194</f>
        <v>61548.669999999991</v>
      </c>
      <c r="F8" s="305">
        <f t="shared" si="0"/>
        <v>43890</v>
      </c>
      <c r="G8" s="305">
        <f>G9+G57+G166+G173+G194</f>
        <v>63908.420000000006</v>
      </c>
      <c r="H8" s="305">
        <f>H9+H57+H166+H173+H194</f>
        <v>53881</v>
      </c>
      <c r="I8" s="305">
        <f t="shared" ref="I8:J8" si="1">I9+I57+I166+I173+I194</f>
        <v>52381</v>
      </c>
      <c r="J8" s="537">
        <f t="shared" si="1"/>
        <v>52381</v>
      </c>
    </row>
    <row r="9" spans="1:11" ht="25.5" x14ac:dyDescent="0.25">
      <c r="A9" s="730" t="s">
        <v>37</v>
      </c>
      <c r="B9" s="731"/>
      <c r="C9" s="732"/>
      <c r="D9" s="491" t="s">
        <v>253</v>
      </c>
      <c r="E9" s="306">
        <f t="shared" ref="E9:F9" si="2">E10+E50</f>
        <v>34577.379999999997</v>
      </c>
      <c r="F9" s="306">
        <f t="shared" si="2"/>
        <v>27771</v>
      </c>
      <c r="G9" s="306">
        <f>G10+G50</f>
        <v>37868</v>
      </c>
      <c r="H9" s="306">
        <f t="shared" ref="H9:J9" si="3">H10+H50</f>
        <v>31868</v>
      </c>
      <c r="I9" s="306">
        <f t="shared" si="3"/>
        <v>31868</v>
      </c>
      <c r="J9" s="538">
        <f t="shared" si="3"/>
        <v>31868</v>
      </c>
    </row>
    <row r="10" spans="1:11" x14ac:dyDescent="0.25">
      <c r="A10" s="702" t="s">
        <v>38</v>
      </c>
      <c r="B10" s="703"/>
      <c r="C10" s="704"/>
      <c r="D10" s="494" t="s">
        <v>11</v>
      </c>
      <c r="E10" s="255">
        <f>E12+E41</f>
        <v>27740.35</v>
      </c>
      <c r="F10" s="255">
        <f>F12+F41</f>
        <v>27771</v>
      </c>
      <c r="G10" s="255">
        <f>G12+G41</f>
        <v>31868</v>
      </c>
      <c r="H10" s="255">
        <f t="shared" ref="H10:J10" si="4">H12+H41</f>
        <v>31868</v>
      </c>
      <c r="I10" s="255">
        <f t="shared" si="4"/>
        <v>31868</v>
      </c>
      <c r="J10" s="539">
        <f t="shared" si="4"/>
        <v>31868</v>
      </c>
    </row>
    <row r="11" spans="1:11" x14ac:dyDescent="0.25">
      <c r="A11" s="705" t="s">
        <v>168</v>
      </c>
      <c r="B11" s="706"/>
      <c r="C11" s="707"/>
      <c r="D11" s="497" t="s">
        <v>9</v>
      </c>
      <c r="E11" s="59"/>
      <c r="F11" s="59"/>
      <c r="G11" s="76"/>
      <c r="H11" s="76"/>
      <c r="I11" s="76"/>
      <c r="J11" s="540"/>
    </row>
    <row r="12" spans="1:11" x14ac:dyDescent="0.25">
      <c r="A12" s="708">
        <v>3</v>
      </c>
      <c r="B12" s="709"/>
      <c r="C12" s="710"/>
      <c r="D12" s="496" t="s">
        <v>13</v>
      </c>
      <c r="E12" s="251">
        <f>E13+E38</f>
        <v>23657.35</v>
      </c>
      <c r="F12" s="251">
        <f>F13+F38</f>
        <v>23688</v>
      </c>
      <c r="G12" s="251">
        <f>G13+G38</f>
        <v>27481</v>
      </c>
      <c r="H12" s="251">
        <f t="shared" ref="H12:J12" si="5">H13+H38</f>
        <v>27481</v>
      </c>
      <c r="I12" s="251">
        <f t="shared" si="5"/>
        <v>27481</v>
      </c>
      <c r="J12" s="541">
        <f t="shared" si="5"/>
        <v>27481</v>
      </c>
    </row>
    <row r="13" spans="1:11" x14ac:dyDescent="0.25">
      <c r="A13" s="711">
        <v>32</v>
      </c>
      <c r="B13" s="712"/>
      <c r="C13" s="713"/>
      <c r="D13" s="307" t="s">
        <v>25</v>
      </c>
      <c r="E13" s="308">
        <f>E14+E18+E23+E32</f>
        <v>22888</v>
      </c>
      <c r="F13" s="308">
        <f>F14+F18+F23+F32</f>
        <v>22908</v>
      </c>
      <c r="G13" s="308">
        <f>G14+G18+G23+G32</f>
        <v>26701</v>
      </c>
      <c r="H13" s="308">
        <f t="shared" ref="H13:J13" si="6">H14+H18+H23+H32</f>
        <v>27231</v>
      </c>
      <c r="I13" s="308">
        <f t="shared" si="6"/>
        <v>27231</v>
      </c>
      <c r="J13" s="542">
        <f t="shared" si="6"/>
        <v>27231</v>
      </c>
    </row>
    <row r="14" spans="1:11" x14ac:dyDescent="0.25">
      <c r="A14" s="543">
        <v>321</v>
      </c>
      <c r="B14" s="47"/>
      <c r="C14" s="48"/>
      <c r="D14" s="309" t="s">
        <v>39</v>
      </c>
      <c r="E14" s="161">
        <f>E15+E16+E17</f>
        <v>1449.7</v>
      </c>
      <c r="F14" s="161">
        <f>F15+F16+F17</f>
        <v>1040</v>
      </c>
      <c r="G14" s="161">
        <f>G15+G16+G17</f>
        <v>1760</v>
      </c>
      <c r="H14" s="161">
        <f>H15+H16+H17</f>
        <v>1668</v>
      </c>
      <c r="I14" s="161">
        <f t="shared" ref="I14:J14" si="7">I15+I16+I17</f>
        <v>1668</v>
      </c>
      <c r="J14" s="544">
        <f t="shared" si="7"/>
        <v>1668</v>
      </c>
    </row>
    <row r="15" spans="1:11" x14ac:dyDescent="0.25">
      <c r="A15" s="714">
        <v>3211</v>
      </c>
      <c r="B15" s="715"/>
      <c r="C15" s="716"/>
      <c r="D15" s="266" t="s">
        <v>40</v>
      </c>
      <c r="E15" s="71">
        <v>1169.7</v>
      </c>
      <c r="F15" s="71">
        <v>820</v>
      </c>
      <c r="G15" s="310">
        <v>1320</v>
      </c>
      <c r="H15" s="310">
        <v>1228</v>
      </c>
      <c r="I15" s="310">
        <v>1228</v>
      </c>
      <c r="J15" s="545">
        <v>1228</v>
      </c>
    </row>
    <row r="16" spans="1:11" x14ac:dyDescent="0.25">
      <c r="A16" s="546">
        <v>3213</v>
      </c>
      <c r="B16" s="23"/>
      <c r="C16" s="270"/>
      <c r="D16" s="266" t="s">
        <v>41</v>
      </c>
      <c r="E16" s="71">
        <v>280</v>
      </c>
      <c r="F16" s="71">
        <v>220</v>
      </c>
      <c r="G16" s="310">
        <v>440</v>
      </c>
      <c r="H16" s="310">
        <v>440</v>
      </c>
      <c r="I16" s="310">
        <v>440</v>
      </c>
      <c r="J16" s="545">
        <v>440</v>
      </c>
    </row>
    <row r="17" spans="1:10" x14ac:dyDescent="0.25">
      <c r="A17" s="546">
        <v>3214</v>
      </c>
      <c r="B17" s="23"/>
      <c r="C17" s="270"/>
      <c r="D17" s="266" t="s">
        <v>42</v>
      </c>
      <c r="E17" s="71">
        <v>0</v>
      </c>
      <c r="F17" s="71">
        <v>0</v>
      </c>
      <c r="G17" s="310">
        <v>0</v>
      </c>
      <c r="H17" s="310"/>
      <c r="I17" s="310"/>
      <c r="J17" s="545"/>
    </row>
    <row r="18" spans="1:10" x14ac:dyDescent="0.25">
      <c r="A18" s="547"/>
      <c r="B18" s="40">
        <v>322</v>
      </c>
      <c r="C18" s="42"/>
      <c r="D18" s="509" t="s">
        <v>43</v>
      </c>
      <c r="E18" s="161">
        <f t="shared" ref="E18:F18" si="8">E19+E20+E21+E22</f>
        <v>9433.1299999999992</v>
      </c>
      <c r="F18" s="161">
        <f t="shared" si="8"/>
        <v>10838</v>
      </c>
      <c r="G18" s="161">
        <f>G19+G20+G21+G22</f>
        <v>11568</v>
      </c>
      <c r="H18" s="161">
        <f t="shared" ref="H18:J18" si="9">H19+H20+H21+H22</f>
        <v>11740</v>
      </c>
      <c r="I18" s="161">
        <f t="shared" si="9"/>
        <v>11740</v>
      </c>
      <c r="J18" s="544">
        <f t="shared" si="9"/>
        <v>11740</v>
      </c>
    </row>
    <row r="19" spans="1:10" x14ac:dyDescent="0.25">
      <c r="A19" s="717">
        <v>3221</v>
      </c>
      <c r="B19" s="718"/>
      <c r="C19" s="719"/>
      <c r="D19" s="498" t="s">
        <v>44</v>
      </c>
      <c r="E19" s="71">
        <v>3922.23</v>
      </c>
      <c r="F19" s="71">
        <v>3900</v>
      </c>
      <c r="G19" s="310">
        <v>4550</v>
      </c>
      <c r="H19" s="310">
        <v>4400</v>
      </c>
      <c r="I19" s="310">
        <v>4400</v>
      </c>
      <c r="J19" s="545">
        <v>4400</v>
      </c>
    </row>
    <row r="20" spans="1:10" x14ac:dyDescent="0.25">
      <c r="A20" s="717">
        <v>3223</v>
      </c>
      <c r="B20" s="718"/>
      <c r="C20" s="719"/>
      <c r="D20" s="498" t="s">
        <v>45</v>
      </c>
      <c r="E20" s="71">
        <v>5430.9</v>
      </c>
      <c r="F20" s="71">
        <v>6738</v>
      </c>
      <c r="G20" s="310">
        <v>6738</v>
      </c>
      <c r="H20" s="310">
        <v>7060</v>
      </c>
      <c r="I20" s="310">
        <v>7060</v>
      </c>
      <c r="J20" s="545">
        <v>7060</v>
      </c>
    </row>
    <row r="21" spans="1:10" x14ac:dyDescent="0.25">
      <c r="A21" s="717">
        <v>3225</v>
      </c>
      <c r="B21" s="718"/>
      <c r="C21" s="719"/>
      <c r="D21" s="498" t="s">
        <v>46</v>
      </c>
      <c r="E21" s="71">
        <v>0</v>
      </c>
      <c r="F21" s="71">
        <v>0</v>
      </c>
      <c r="G21" s="310">
        <v>0</v>
      </c>
      <c r="H21" s="310">
        <v>0</v>
      </c>
      <c r="I21" s="310">
        <v>0</v>
      </c>
      <c r="J21" s="545">
        <v>0</v>
      </c>
    </row>
    <row r="22" spans="1:10" x14ac:dyDescent="0.25">
      <c r="A22" s="546"/>
      <c r="B22" s="51">
        <v>3227</v>
      </c>
      <c r="C22" s="52"/>
      <c r="D22" s="498" t="s">
        <v>47</v>
      </c>
      <c r="E22" s="71">
        <v>80</v>
      </c>
      <c r="F22" s="71">
        <v>200</v>
      </c>
      <c r="G22" s="310">
        <v>280</v>
      </c>
      <c r="H22" s="310">
        <v>280</v>
      </c>
      <c r="I22" s="310">
        <v>280</v>
      </c>
      <c r="J22" s="545">
        <v>280</v>
      </c>
    </row>
    <row r="23" spans="1:10" x14ac:dyDescent="0.25">
      <c r="A23" s="547"/>
      <c r="B23" s="40">
        <v>323</v>
      </c>
      <c r="C23" s="42"/>
      <c r="D23" s="509" t="s">
        <v>48</v>
      </c>
      <c r="E23" s="161">
        <f t="shared" ref="E23:F23" si="10">E24+E25+E26+E27+E28+E29+E30+E31</f>
        <v>9954.9500000000007</v>
      </c>
      <c r="F23" s="161">
        <f t="shared" si="10"/>
        <v>8850</v>
      </c>
      <c r="G23" s="161">
        <f>G24+G25+G26+G27+G28+G29+G30+G31</f>
        <v>11150</v>
      </c>
      <c r="H23" s="161">
        <f t="shared" ref="H23:J23" si="11">H24+H25+H26+H27+H28+H29+H30+H31</f>
        <v>11550</v>
      </c>
      <c r="I23" s="161">
        <f t="shared" si="11"/>
        <v>11550</v>
      </c>
      <c r="J23" s="544">
        <f t="shared" si="11"/>
        <v>11550</v>
      </c>
    </row>
    <row r="24" spans="1:10" x14ac:dyDescent="0.25">
      <c r="A24" s="546"/>
      <c r="B24" s="23"/>
      <c r="C24" s="270">
        <v>3231</v>
      </c>
      <c r="D24" s="266" t="s">
        <v>49</v>
      </c>
      <c r="E24" s="59">
        <v>1613.21</v>
      </c>
      <c r="F24" s="59">
        <v>1600</v>
      </c>
      <c r="G24" s="76">
        <v>1800</v>
      </c>
      <c r="H24" s="76">
        <v>1700</v>
      </c>
      <c r="I24" s="76">
        <v>1700</v>
      </c>
      <c r="J24" s="540">
        <v>1700</v>
      </c>
    </row>
    <row r="25" spans="1:10" x14ac:dyDescent="0.25">
      <c r="A25" s="546"/>
      <c r="B25" s="25">
        <v>3233</v>
      </c>
      <c r="C25" s="270"/>
      <c r="D25" s="266" t="s">
        <v>50</v>
      </c>
      <c r="E25" s="59">
        <v>0</v>
      </c>
      <c r="F25" s="59">
        <v>0</v>
      </c>
      <c r="G25" s="76">
        <v>0</v>
      </c>
      <c r="H25" s="76">
        <v>0</v>
      </c>
      <c r="I25" s="76">
        <v>0</v>
      </c>
      <c r="J25" s="540">
        <v>0</v>
      </c>
    </row>
    <row r="26" spans="1:10" x14ac:dyDescent="0.25">
      <c r="A26" s="546"/>
      <c r="B26" s="25">
        <v>3234</v>
      </c>
      <c r="C26" s="270"/>
      <c r="D26" s="266" t="s">
        <v>51</v>
      </c>
      <c r="E26" s="59">
        <v>5093.71</v>
      </c>
      <c r="F26" s="59">
        <v>4100</v>
      </c>
      <c r="G26" s="76">
        <v>6200</v>
      </c>
      <c r="H26" s="76">
        <v>6100</v>
      </c>
      <c r="I26" s="76">
        <v>6100</v>
      </c>
      <c r="J26" s="540">
        <v>6100</v>
      </c>
    </row>
    <row r="27" spans="1:10" x14ac:dyDescent="0.25">
      <c r="A27" s="546"/>
      <c r="B27" s="25">
        <v>3235</v>
      </c>
      <c r="C27" s="270"/>
      <c r="D27" s="266" t="s">
        <v>52</v>
      </c>
      <c r="E27" s="59">
        <v>0</v>
      </c>
      <c r="F27" s="59">
        <v>0</v>
      </c>
      <c r="G27" s="76">
        <v>0</v>
      </c>
      <c r="H27" s="76">
        <v>0</v>
      </c>
      <c r="I27" s="76">
        <v>0</v>
      </c>
      <c r="J27" s="540">
        <v>0</v>
      </c>
    </row>
    <row r="28" spans="1:10" x14ac:dyDescent="0.25">
      <c r="A28" s="546"/>
      <c r="B28" s="25">
        <v>3236</v>
      </c>
      <c r="C28" s="270"/>
      <c r="D28" s="266" t="s">
        <v>53</v>
      </c>
      <c r="E28" s="59">
        <v>1572.94</v>
      </c>
      <c r="F28" s="59">
        <v>1750</v>
      </c>
      <c r="G28" s="59">
        <v>1750</v>
      </c>
      <c r="H28" s="59">
        <v>2150</v>
      </c>
      <c r="I28" s="59">
        <v>2150</v>
      </c>
      <c r="J28" s="548">
        <v>2150</v>
      </c>
    </row>
    <row r="29" spans="1:10" x14ac:dyDescent="0.25">
      <c r="A29" s="546"/>
      <c r="B29" s="25">
        <v>3237</v>
      </c>
      <c r="C29" s="270"/>
      <c r="D29" s="266" t="s">
        <v>54</v>
      </c>
      <c r="E29" s="59">
        <v>0</v>
      </c>
      <c r="F29" s="59">
        <v>0</v>
      </c>
      <c r="G29" s="76">
        <v>0</v>
      </c>
      <c r="H29" s="76">
        <v>200</v>
      </c>
      <c r="I29" s="76">
        <v>200</v>
      </c>
      <c r="J29" s="540">
        <v>200</v>
      </c>
    </row>
    <row r="30" spans="1:10" x14ac:dyDescent="0.25">
      <c r="A30" s="546"/>
      <c r="B30" s="25">
        <v>3238</v>
      </c>
      <c r="C30" s="270"/>
      <c r="D30" s="266" t="s">
        <v>55</v>
      </c>
      <c r="E30" s="59">
        <v>1675.09</v>
      </c>
      <c r="F30" s="59">
        <v>1400</v>
      </c>
      <c r="G30" s="59">
        <v>1400</v>
      </c>
      <c r="H30" s="59">
        <v>1400</v>
      </c>
      <c r="I30" s="59">
        <v>1400</v>
      </c>
      <c r="J30" s="548">
        <v>1400</v>
      </c>
    </row>
    <row r="31" spans="1:10" x14ac:dyDescent="0.25">
      <c r="A31" s="546"/>
      <c r="B31" s="25">
        <v>3239</v>
      </c>
      <c r="C31" s="270"/>
      <c r="D31" s="266" t="s">
        <v>56</v>
      </c>
      <c r="E31" s="59">
        <v>0</v>
      </c>
      <c r="F31" s="59">
        <v>0</v>
      </c>
      <c r="G31" s="76">
        <v>0</v>
      </c>
      <c r="H31" s="76">
        <v>0</v>
      </c>
      <c r="I31" s="76">
        <v>0</v>
      </c>
      <c r="J31" s="540">
        <v>0</v>
      </c>
    </row>
    <row r="32" spans="1:10" x14ac:dyDescent="0.25">
      <c r="A32" s="547"/>
      <c r="B32" s="40">
        <v>329</v>
      </c>
      <c r="C32" s="41"/>
      <c r="D32" s="253" t="s">
        <v>57</v>
      </c>
      <c r="E32" s="161">
        <f t="shared" ref="E32:F32" si="12">E33+E34+E35+E36+E37</f>
        <v>2050.2199999999998</v>
      </c>
      <c r="F32" s="161">
        <f t="shared" si="12"/>
        <v>2180</v>
      </c>
      <c r="G32" s="161">
        <f>G33+G34+G35+G36+G37</f>
        <v>2223</v>
      </c>
      <c r="H32" s="161">
        <f t="shared" ref="H32:J32" si="13">H33+H34+H35+H36+H37</f>
        <v>2273</v>
      </c>
      <c r="I32" s="161">
        <f t="shared" si="13"/>
        <v>2273</v>
      </c>
      <c r="J32" s="544">
        <f t="shared" si="13"/>
        <v>2273</v>
      </c>
    </row>
    <row r="33" spans="1:10" x14ac:dyDescent="0.25">
      <c r="A33" s="546"/>
      <c r="B33" s="25">
        <v>3292</v>
      </c>
      <c r="C33" s="270"/>
      <c r="D33" s="266" t="s">
        <v>58</v>
      </c>
      <c r="E33" s="59">
        <v>1783.57</v>
      </c>
      <c r="F33" s="59">
        <v>1800</v>
      </c>
      <c r="G33" s="59">
        <v>1843</v>
      </c>
      <c r="H33" s="59">
        <v>1993</v>
      </c>
      <c r="I33" s="59">
        <v>1993</v>
      </c>
      <c r="J33" s="548">
        <v>1993</v>
      </c>
    </row>
    <row r="34" spans="1:10" x14ac:dyDescent="0.25">
      <c r="A34" s="546"/>
      <c r="B34" s="25">
        <v>3293</v>
      </c>
      <c r="C34" s="270"/>
      <c r="D34" s="266" t="s">
        <v>59</v>
      </c>
      <c r="E34" s="59">
        <v>0</v>
      </c>
      <c r="F34" s="59">
        <v>0</v>
      </c>
      <c r="G34" s="76">
        <v>0</v>
      </c>
      <c r="H34" s="76">
        <v>0</v>
      </c>
      <c r="I34" s="76">
        <v>0</v>
      </c>
      <c r="J34" s="540">
        <v>0</v>
      </c>
    </row>
    <row r="35" spans="1:10" x14ac:dyDescent="0.25">
      <c r="A35" s="546"/>
      <c r="B35" s="25">
        <v>3294</v>
      </c>
      <c r="C35" s="270"/>
      <c r="D35" s="266" t="s">
        <v>60</v>
      </c>
      <c r="E35" s="59">
        <v>115.59</v>
      </c>
      <c r="F35" s="59">
        <v>200</v>
      </c>
      <c r="G35" s="59">
        <v>200</v>
      </c>
      <c r="H35" s="59">
        <v>150</v>
      </c>
      <c r="I35" s="59">
        <v>150</v>
      </c>
      <c r="J35" s="548">
        <v>150</v>
      </c>
    </row>
    <row r="36" spans="1:10" x14ac:dyDescent="0.25">
      <c r="A36" s="546"/>
      <c r="B36" s="25">
        <v>3295</v>
      </c>
      <c r="C36" s="270"/>
      <c r="D36" s="266" t="s">
        <v>61</v>
      </c>
      <c r="E36" s="59">
        <v>0</v>
      </c>
      <c r="F36" s="59">
        <v>0</v>
      </c>
      <c r="G36" s="76">
        <v>0</v>
      </c>
      <c r="H36" s="76">
        <v>0</v>
      </c>
      <c r="I36" s="76">
        <v>0</v>
      </c>
      <c r="J36" s="540">
        <v>0</v>
      </c>
    </row>
    <row r="37" spans="1:10" x14ac:dyDescent="0.25">
      <c r="A37" s="546"/>
      <c r="B37" s="25">
        <v>3299</v>
      </c>
      <c r="C37" s="270"/>
      <c r="D37" s="266" t="s">
        <v>57</v>
      </c>
      <c r="E37" s="59">
        <v>151.06</v>
      </c>
      <c r="F37" s="59">
        <v>180</v>
      </c>
      <c r="G37" s="59">
        <v>180</v>
      </c>
      <c r="H37" s="310">
        <v>130</v>
      </c>
      <c r="I37" s="310">
        <v>130</v>
      </c>
      <c r="J37" s="545">
        <v>130</v>
      </c>
    </row>
    <row r="38" spans="1:10" x14ac:dyDescent="0.25">
      <c r="A38" s="549"/>
      <c r="B38" s="30">
        <v>34</v>
      </c>
      <c r="C38" s="31"/>
      <c r="D38" s="311" t="s">
        <v>62</v>
      </c>
      <c r="E38" s="308">
        <f t="shared" ref="E38:J39" si="14">E39</f>
        <v>769.35</v>
      </c>
      <c r="F38" s="308">
        <f t="shared" si="14"/>
        <v>780</v>
      </c>
      <c r="G38" s="308">
        <f t="shared" si="14"/>
        <v>780</v>
      </c>
      <c r="H38" s="308">
        <f t="shared" si="14"/>
        <v>250</v>
      </c>
      <c r="I38" s="308">
        <f t="shared" si="14"/>
        <v>250</v>
      </c>
      <c r="J38" s="542">
        <f t="shared" si="14"/>
        <v>250</v>
      </c>
    </row>
    <row r="39" spans="1:10" x14ac:dyDescent="0.25">
      <c r="A39" s="547"/>
      <c r="B39" s="44">
        <v>343</v>
      </c>
      <c r="C39" s="41"/>
      <c r="D39" s="253" t="s">
        <v>63</v>
      </c>
      <c r="E39" s="161">
        <f t="shared" si="14"/>
        <v>769.35</v>
      </c>
      <c r="F39" s="161">
        <f t="shared" si="14"/>
        <v>780</v>
      </c>
      <c r="G39" s="161">
        <f t="shared" si="14"/>
        <v>780</v>
      </c>
      <c r="H39" s="161">
        <f t="shared" si="14"/>
        <v>250</v>
      </c>
      <c r="I39" s="161">
        <f t="shared" si="14"/>
        <v>250</v>
      </c>
      <c r="J39" s="544">
        <f t="shared" si="14"/>
        <v>250</v>
      </c>
    </row>
    <row r="40" spans="1:10" x14ac:dyDescent="0.25">
      <c r="A40" s="546"/>
      <c r="B40" s="25">
        <v>3431</v>
      </c>
      <c r="C40" s="270"/>
      <c r="D40" s="266" t="s">
        <v>64</v>
      </c>
      <c r="E40" s="59">
        <v>769.35</v>
      </c>
      <c r="F40" s="59">
        <v>780</v>
      </c>
      <c r="G40" s="59">
        <v>780</v>
      </c>
      <c r="H40" s="310">
        <v>250</v>
      </c>
      <c r="I40" s="310">
        <v>250</v>
      </c>
      <c r="J40" s="545">
        <v>250</v>
      </c>
    </row>
    <row r="41" spans="1:10" ht="39.75" customHeight="1" x14ac:dyDescent="0.25">
      <c r="A41" s="702" t="s">
        <v>65</v>
      </c>
      <c r="B41" s="703"/>
      <c r="C41" s="704"/>
      <c r="D41" s="312" t="s">
        <v>66</v>
      </c>
      <c r="E41" s="255">
        <f t="shared" ref="E41:F41" si="15">E43</f>
        <v>4083</v>
      </c>
      <c r="F41" s="255">
        <f t="shared" si="15"/>
        <v>4083</v>
      </c>
      <c r="G41" s="255">
        <f>G43</f>
        <v>4387</v>
      </c>
      <c r="H41" s="255">
        <f t="shared" ref="H41:J41" si="16">H43</f>
        <v>4387</v>
      </c>
      <c r="I41" s="255">
        <f t="shared" si="16"/>
        <v>4387</v>
      </c>
      <c r="J41" s="539">
        <f t="shared" si="16"/>
        <v>4387</v>
      </c>
    </row>
    <row r="42" spans="1:10" x14ac:dyDescent="0.25">
      <c r="A42" s="733" t="s">
        <v>169</v>
      </c>
      <c r="B42" s="734"/>
      <c r="C42" s="735"/>
      <c r="D42" s="495" t="s">
        <v>130</v>
      </c>
      <c r="E42" s="59"/>
      <c r="F42" s="59"/>
      <c r="G42" s="76"/>
      <c r="H42" s="76"/>
      <c r="I42" s="76"/>
      <c r="J42" s="540"/>
    </row>
    <row r="43" spans="1:10" x14ac:dyDescent="0.25">
      <c r="A43" s="708">
        <v>3</v>
      </c>
      <c r="B43" s="709"/>
      <c r="C43" s="710"/>
      <c r="D43" s="496" t="s">
        <v>13</v>
      </c>
      <c r="E43" s="251">
        <f t="shared" ref="E43:F43" si="17">E44</f>
        <v>4083</v>
      </c>
      <c r="F43" s="251">
        <f t="shared" si="17"/>
        <v>4083</v>
      </c>
      <c r="G43" s="251">
        <f>G44</f>
        <v>4387</v>
      </c>
      <c r="H43" s="251">
        <f t="shared" ref="H43:J43" si="18">H44</f>
        <v>4387</v>
      </c>
      <c r="I43" s="251">
        <f t="shared" si="18"/>
        <v>4387</v>
      </c>
      <c r="J43" s="541">
        <f t="shared" si="18"/>
        <v>4387</v>
      </c>
    </row>
    <row r="44" spans="1:10" x14ac:dyDescent="0.25">
      <c r="A44" s="751">
        <v>32</v>
      </c>
      <c r="B44" s="752"/>
      <c r="C44" s="753"/>
      <c r="D44" s="313" t="s">
        <v>25</v>
      </c>
      <c r="E44" s="67">
        <f t="shared" ref="E44:F44" si="19">E45+E47</f>
        <v>4083</v>
      </c>
      <c r="F44" s="67">
        <f t="shared" si="19"/>
        <v>4083</v>
      </c>
      <c r="G44" s="67">
        <f>G45+G47</f>
        <v>4387</v>
      </c>
      <c r="H44" s="67">
        <f t="shared" ref="H44:J44" si="20">H45+H47</f>
        <v>4387</v>
      </c>
      <c r="I44" s="67">
        <f t="shared" si="20"/>
        <v>4387</v>
      </c>
      <c r="J44" s="550">
        <f t="shared" si="20"/>
        <v>4387</v>
      </c>
    </row>
    <row r="45" spans="1:10" x14ac:dyDescent="0.25">
      <c r="A45" s="551">
        <v>322</v>
      </c>
      <c r="B45" s="40"/>
      <c r="C45" s="42"/>
      <c r="D45" s="509" t="s">
        <v>43</v>
      </c>
      <c r="E45" s="161">
        <f t="shared" ref="E45:F45" si="21">E46</f>
        <v>508.04</v>
      </c>
      <c r="F45" s="161">
        <f t="shared" si="21"/>
        <v>840</v>
      </c>
      <c r="G45" s="161">
        <f>G46</f>
        <v>840</v>
      </c>
      <c r="H45" s="161">
        <f t="shared" ref="H45:J45" si="22">H46</f>
        <v>840</v>
      </c>
      <c r="I45" s="161">
        <f t="shared" si="22"/>
        <v>840</v>
      </c>
      <c r="J45" s="544">
        <f t="shared" si="22"/>
        <v>840</v>
      </c>
    </row>
    <row r="46" spans="1:10" x14ac:dyDescent="0.25">
      <c r="A46" s="546"/>
      <c r="B46" s="23"/>
      <c r="C46" s="23">
        <v>3224</v>
      </c>
      <c r="D46" s="266" t="s">
        <v>67</v>
      </c>
      <c r="E46" s="71">
        <v>508.04</v>
      </c>
      <c r="F46" s="71">
        <v>840</v>
      </c>
      <c r="G46" s="71">
        <v>840</v>
      </c>
      <c r="H46" s="71">
        <v>840</v>
      </c>
      <c r="I46" s="71">
        <v>840</v>
      </c>
      <c r="J46" s="552">
        <v>840</v>
      </c>
    </row>
    <row r="47" spans="1:10" x14ac:dyDescent="0.25">
      <c r="A47" s="547"/>
      <c r="B47" s="40">
        <v>323</v>
      </c>
      <c r="C47" s="41"/>
      <c r="D47" s="509" t="s">
        <v>48</v>
      </c>
      <c r="E47" s="161">
        <f t="shared" ref="E47:F47" si="23">E48+E49</f>
        <v>3574.96</v>
      </c>
      <c r="F47" s="161">
        <f t="shared" si="23"/>
        <v>3243</v>
      </c>
      <c r="G47" s="161">
        <f>G48+G49</f>
        <v>3547</v>
      </c>
      <c r="H47" s="161">
        <f t="shared" ref="H47:J47" si="24">H48+H49</f>
        <v>3547</v>
      </c>
      <c r="I47" s="161">
        <f t="shared" si="24"/>
        <v>3547</v>
      </c>
      <c r="J47" s="544">
        <f t="shared" si="24"/>
        <v>3547</v>
      </c>
    </row>
    <row r="48" spans="1:10" x14ac:dyDescent="0.25">
      <c r="A48" s="546"/>
      <c r="B48" s="23"/>
      <c r="C48" s="270">
        <v>3232</v>
      </c>
      <c r="D48" s="133" t="s">
        <v>68</v>
      </c>
      <c r="E48" s="71">
        <v>3574.96</v>
      </c>
      <c r="F48" s="71">
        <v>3243</v>
      </c>
      <c r="G48" s="310">
        <v>3547</v>
      </c>
      <c r="H48" s="310">
        <v>3547</v>
      </c>
      <c r="I48" s="310">
        <v>3547</v>
      </c>
      <c r="J48" s="545">
        <v>3547</v>
      </c>
    </row>
    <row r="49" spans="1:13" x14ac:dyDescent="0.25">
      <c r="A49" s="546"/>
      <c r="B49" s="23"/>
      <c r="C49" s="270">
        <v>3237</v>
      </c>
      <c r="D49" s="133" t="s">
        <v>54</v>
      </c>
      <c r="E49" s="71">
        <v>0</v>
      </c>
      <c r="F49" s="71">
        <v>0</v>
      </c>
      <c r="G49" s="310">
        <v>0</v>
      </c>
      <c r="H49" s="310">
        <v>0</v>
      </c>
      <c r="I49" s="310">
        <v>0</v>
      </c>
      <c r="J49" s="545">
        <v>0</v>
      </c>
    </row>
    <row r="50" spans="1:13" x14ac:dyDescent="0.25">
      <c r="A50" s="702" t="s">
        <v>69</v>
      </c>
      <c r="B50" s="703"/>
      <c r="C50" s="704"/>
      <c r="D50" s="274" t="s">
        <v>70</v>
      </c>
      <c r="E50" s="314">
        <f t="shared" ref="E50:F50" si="25">E53</f>
        <v>6837.03</v>
      </c>
      <c r="F50" s="314">
        <f t="shared" si="25"/>
        <v>0</v>
      </c>
      <c r="G50" s="314">
        <f>G53</f>
        <v>6000</v>
      </c>
      <c r="H50" s="314">
        <f t="shared" ref="H50:J50" si="26">H53</f>
        <v>0</v>
      </c>
      <c r="I50" s="314">
        <f t="shared" si="26"/>
        <v>0</v>
      </c>
      <c r="J50" s="553">
        <f t="shared" si="26"/>
        <v>0</v>
      </c>
    </row>
    <row r="51" spans="1:13" x14ac:dyDescent="0.25">
      <c r="A51" s="554"/>
      <c r="B51" s="26"/>
      <c r="C51" s="27"/>
      <c r="D51" s="254"/>
      <c r="E51" s="59"/>
      <c r="F51" s="59"/>
      <c r="G51" s="76"/>
      <c r="H51" s="76"/>
      <c r="I51" s="76"/>
      <c r="J51" s="540"/>
    </row>
    <row r="52" spans="1:13" x14ac:dyDescent="0.25">
      <c r="A52" s="736" t="s">
        <v>170</v>
      </c>
      <c r="B52" s="737"/>
      <c r="C52" s="738"/>
      <c r="D52" s="130" t="s">
        <v>9</v>
      </c>
      <c r="E52" s="59"/>
      <c r="F52" s="59"/>
      <c r="G52" s="76"/>
      <c r="H52" s="76"/>
      <c r="I52" s="76"/>
      <c r="J52" s="540"/>
    </row>
    <row r="53" spans="1:13" x14ac:dyDescent="0.25">
      <c r="A53" s="739">
        <v>3</v>
      </c>
      <c r="B53" s="740"/>
      <c r="C53" s="741"/>
      <c r="D53" s="135" t="s">
        <v>13</v>
      </c>
      <c r="E53" s="315">
        <f t="shared" ref="E53:J55" si="27">E54</f>
        <v>6837.03</v>
      </c>
      <c r="F53" s="315">
        <f t="shared" si="27"/>
        <v>0</v>
      </c>
      <c r="G53" s="315">
        <f t="shared" si="27"/>
        <v>6000</v>
      </c>
      <c r="H53" s="315">
        <f t="shared" si="27"/>
        <v>0</v>
      </c>
      <c r="I53" s="315">
        <f t="shared" si="27"/>
        <v>0</v>
      </c>
      <c r="J53" s="555">
        <f t="shared" si="27"/>
        <v>0</v>
      </c>
    </row>
    <row r="54" spans="1:13" x14ac:dyDescent="0.25">
      <c r="A54" s="742">
        <v>32</v>
      </c>
      <c r="B54" s="743"/>
      <c r="C54" s="744"/>
      <c r="D54" s="316" t="s">
        <v>25</v>
      </c>
      <c r="E54" s="317">
        <f t="shared" si="27"/>
        <v>6837.03</v>
      </c>
      <c r="F54" s="317">
        <f t="shared" si="27"/>
        <v>0</v>
      </c>
      <c r="G54" s="317">
        <f t="shared" si="27"/>
        <v>6000</v>
      </c>
      <c r="H54" s="317">
        <f t="shared" si="27"/>
        <v>0</v>
      </c>
      <c r="I54" s="317">
        <f t="shared" si="27"/>
        <v>0</v>
      </c>
      <c r="J54" s="556">
        <f t="shared" si="27"/>
        <v>0</v>
      </c>
    </row>
    <row r="55" spans="1:13" x14ac:dyDescent="0.25">
      <c r="A55" s="745">
        <v>322</v>
      </c>
      <c r="B55" s="746"/>
      <c r="C55" s="747"/>
      <c r="D55" s="318" t="s">
        <v>43</v>
      </c>
      <c r="E55" s="319">
        <f t="shared" si="27"/>
        <v>6837.03</v>
      </c>
      <c r="F55" s="319">
        <f t="shared" si="27"/>
        <v>0</v>
      </c>
      <c r="G55" s="319">
        <f t="shared" si="27"/>
        <v>6000</v>
      </c>
      <c r="H55" s="319">
        <f t="shared" si="27"/>
        <v>0</v>
      </c>
      <c r="I55" s="319">
        <f t="shared" si="27"/>
        <v>0</v>
      </c>
      <c r="J55" s="557">
        <f t="shared" si="27"/>
        <v>0</v>
      </c>
    </row>
    <row r="56" spans="1:13" x14ac:dyDescent="0.25">
      <c r="A56" s="748">
        <v>3223</v>
      </c>
      <c r="B56" s="749"/>
      <c r="C56" s="750"/>
      <c r="D56" s="254" t="s">
        <v>45</v>
      </c>
      <c r="E56" s="59">
        <v>6837.03</v>
      </c>
      <c r="F56" s="59">
        <v>0</v>
      </c>
      <c r="G56" s="76">
        <v>6000</v>
      </c>
      <c r="H56" s="76">
        <v>0</v>
      </c>
      <c r="I56" s="76">
        <v>0</v>
      </c>
      <c r="J56" s="540">
        <v>0</v>
      </c>
    </row>
    <row r="57" spans="1:13" ht="34.5" customHeight="1" x14ac:dyDescent="0.25">
      <c r="A57" s="558" t="s">
        <v>71</v>
      </c>
      <c r="B57" s="92"/>
      <c r="C57" s="93"/>
      <c r="D57" s="320" t="s">
        <v>72</v>
      </c>
      <c r="E57" s="321">
        <f>E58++E87+E152+E146+E140+E159</f>
        <v>11514.66</v>
      </c>
      <c r="F57" s="321">
        <f t="shared" ref="F57" si="28">F58++F87+F152+F146+F140+F159</f>
        <v>15119</v>
      </c>
      <c r="G57" s="321">
        <f>G58++G87+G152+G146+G140+G159</f>
        <v>12858.12</v>
      </c>
      <c r="H57" s="321">
        <f>H58++H87+H152+H146+H140+H159</f>
        <v>19913</v>
      </c>
      <c r="I57" s="321">
        <f t="shared" ref="I57" si="29">I58++I87+I152+I146+I140+I159</f>
        <v>19913</v>
      </c>
      <c r="J57" s="559">
        <f t="shared" ref="J57" si="30">J58++J87+J152+J146+J140+J159</f>
        <v>19913</v>
      </c>
    </row>
    <row r="58" spans="1:13" ht="30.6" customHeight="1" x14ac:dyDescent="0.25">
      <c r="A58" s="560" t="s">
        <v>148</v>
      </c>
      <c r="B58" s="94"/>
      <c r="C58" s="95"/>
      <c r="D58" s="322" t="s">
        <v>149</v>
      </c>
      <c r="E58" s="306">
        <f>E60+E74</f>
        <v>6636.1200000000008</v>
      </c>
      <c r="F58" s="306">
        <f>F60+F74</f>
        <v>0</v>
      </c>
      <c r="G58" s="306">
        <f t="shared" ref="G58:J58" si="31">G60+G74</f>
        <v>0</v>
      </c>
      <c r="H58" s="306">
        <f>H60+H74</f>
        <v>0</v>
      </c>
      <c r="I58" s="306">
        <f t="shared" si="31"/>
        <v>0</v>
      </c>
      <c r="J58" s="538">
        <f t="shared" si="31"/>
        <v>0</v>
      </c>
    </row>
    <row r="59" spans="1:13" x14ac:dyDescent="0.25">
      <c r="A59" s="736" t="s">
        <v>170</v>
      </c>
      <c r="B59" s="737"/>
      <c r="C59" s="738"/>
      <c r="D59" s="130" t="s">
        <v>9</v>
      </c>
      <c r="E59" s="59"/>
      <c r="F59" s="59">
        <v>0</v>
      </c>
      <c r="G59" s="76"/>
      <c r="H59" s="76"/>
      <c r="I59" s="76"/>
      <c r="J59" s="540"/>
    </row>
    <row r="60" spans="1:13" x14ac:dyDescent="0.25">
      <c r="A60" s="561"/>
      <c r="B60" s="38">
        <v>3</v>
      </c>
      <c r="C60" s="39"/>
      <c r="D60" s="135" t="s">
        <v>13</v>
      </c>
      <c r="E60" s="251">
        <f t="shared" ref="E60:F60" si="32">E61+E69</f>
        <v>995.42999999999984</v>
      </c>
      <c r="F60" s="251">
        <f t="shared" si="32"/>
        <v>0</v>
      </c>
      <c r="G60" s="251">
        <f>G61+G69</f>
        <v>0</v>
      </c>
      <c r="H60" s="251">
        <f t="shared" ref="H60:J60" si="33">H61+H69</f>
        <v>0</v>
      </c>
      <c r="I60" s="251">
        <f t="shared" si="33"/>
        <v>0</v>
      </c>
      <c r="J60" s="541">
        <f t="shared" si="33"/>
        <v>0</v>
      </c>
    </row>
    <row r="61" spans="1:13" x14ac:dyDescent="0.25">
      <c r="A61" s="562"/>
      <c r="B61" s="502">
        <v>31</v>
      </c>
      <c r="C61" s="503"/>
      <c r="D61" s="136" t="s">
        <v>14</v>
      </c>
      <c r="E61" s="256">
        <f t="shared" ref="E61:F61" si="34">E62+E64+E66</f>
        <v>890.11999999999989</v>
      </c>
      <c r="F61" s="256">
        <f t="shared" si="34"/>
        <v>0</v>
      </c>
      <c r="G61" s="256">
        <f>G62+G64+G66</f>
        <v>0</v>
      </c>
      <c r="H61" s="256">
        <f t="shared" ref="H61:J61" si="35">H62+H64+H66</f>
        <v>0</v>
      </c>
      <c r="I61" s="256">
        <f t="shared" si="35"/>
        <v>0</v>
      </c>
      <c r="J61" s="563">
        <f t="shared" si="35"/>
        <v>0</v>
      </c>
      <c r="M61" s="423"/>
    </row>
    <row r="62" spans="1:13" x14ac:dyDescent="0.25">
      <c r="A62" s="547"/>
      <c r="B62" s="40">
        <v>311</v>
      </c>
      <c r="C62" s="42"/>
      <c r="D62" s="137" t="s">
        <v>98</v>
      </c>
      <c r="E62" s="161">
        <f t="shared" ref="E62:F62" si="36">E63</f>
        <v>712.55</v>
      </c>
      <c r="F62" s="161">
        <f t="shared" si="36"/>
        <v>0</v>
      </c>
      <c r="G62" s="161">
        <f>G63</f>
        <v>0</v>
      </c>
      <c r="H62" s="161">
        <f t="shared" ref="H62:J62" si="37">H63</f>
        <v>0</v>
      </c>
      <c r="I62" s="161">
        <f t="shared" si="37"/>
        <v>0</v>
      </c>
      <c r="J62" s="544">
        <f t="shared" si="37"/>
        <v>0</v>
      </c>
    </row>
    <row r="63" spans="1:13" x14ac:dyDescent="0.25">
      <c r="A63" s="717">
        <v>3111</v>
      </c>
      <c r="B63" s="718"/>
      <c r="C63" s="719"/>
      <c r="D63" s="133" t="s">
        <v>75</v>
      </c>
      <c r="E63">
        <v>712.55</v>
      </c>
      <c r="G63" s="76">
        <v>0</v>
      </c>
      <c r="H63" s="76">
        <v>0</v>
      </c>
      <c r="I63" s="76">
        <v>0</v>
      </c>
      <c r="J63" s="540">
        <v>0</v>
      </c>
    </row>
    <row r="64" spans="1:13" x14ac:dyDescent="0.25">
      <c r="A64" s="547"/>
      <c r="B64" s="40">
        <v>312</v>
      </c>
      <c r="C64" s="42"/>
      <c r="D64" s="137" t="s">
        <v>76</v>
      </c>
      <c r="E64" s="161">
        <f t="shared" ref="E64:F64" si="38">E65</f>
        <v>60</v>
      </c>
      <c r="F64" s="161">
        <f t="shared" si="38"/>
        <v>0</v>
      </c>
      <c r="G64" s="161">
        <f>G65</f>
        <v>0</v>
      </c>
      <c r="H64" s="161">
        <f t="shared" ref="H64:J64" si="39">H65</f>
        <v>0</v>
      </c>
      <c r="I64" s="161">
        <f t="shared" si="39"/>
        <v>0</v>
      </c>
      <c r="J64" s="544">
        <f t="shared" si="39"/>
        <v>0</v>
      </c>
    </row>
    <row r="65" spans="1:13" x14ac:dyDescent="0.25">
      <c r="A65" s="717">
        <v>3121</v>
      </c>
      <c r="B65" s="718"/>
      <c r="C65" s="719"/>
      <c r="D65" s="133" t="s">
        <v>76</v>
      </c>
      <c r="E65" s="59">
        <v>60</v>
      </c>
      <c r="F65" s="59">
        <v>0</v>
      </c>
      <c r="G65" s="76">
        <v>0</v>
      </c>
      <c r="H65" s="76">
        <v>0</v>
      </c>
      <c r="I65" s="76">
        <v>0</v>
      </c>
      <c r="J65" s="540">
        <v>0</v>
      </c>
    </row>
    <row r="66" spans="1:13" x14ac:dyDescent="0.25">
      <c r="A66" s="547"/>
      <c r="B66" s="40">
        <v>313</v>
      </c>
      <c r="C66" s="42"/>
      <c r="D66" s="137" t="s">
        <v>77</v>
      </c>
      <c r="E66" s="161">
        <f t="shared" ref="E66:F66" si="40">E67</f>
        <v>117.57</v>
      </c>
      <c r="F66" s="161">
        <f t="shared" si="40"/>
        <v>0</v>
      </c>
      <c r="G66" s="161">
        <f>G67</f>
        <v>0</v>
      </c>
      <c r="H66" s="161">
        <f t="shared" ref="H66:J66" si="41">H67</f>
        <v>0</v>
      </c>
      <c r="I66" s="161">
        <f t="shared" si="41"/>
        <v>0</v>
      </c>
      <c r="J66" s="544">
        <f t="shared" si="41"/>
        <v>0</v>
      </c>
      <c r="M66" s="424"/>
    </row>
    <row r="67" spans="1:13" x14ac:dyDescent="0.25">
      <c r="A67" s="717">
        <v>3132</v>
      </c>
      <c r="B67" s="718"/>
      <c r="C67" s="719"/>
      <c r="D67" s="133" t="s">
        <v>99</v>
      </c>
      <c r="E67" s="76">
        <v>117.57</v>
      </c>
      <c r="F67" s="76">
        <v>0</v>
      </c>
      <c r="G67" s="76">
        <v>0</v>
      </c>
      <c r="H67" s="76">
        <v>0</v>
      </c>
      <c r="I67" s="76">
        <v>0</v>
      </c>
      <c r="J67" s="540">
        <v>0</v>
      </c>
      <c r="M67" s="423"/>
    </row>
    <row r="68" spans="1:13" ht="26.25" x14ac:dyDescent="0.25">
      <c r="A68" s="717">
        <v>3133</v>
      </c>
      <c r="B68" s="718"/>
      <c r="C68" s="719"/>
      <c r="D68" s="133" t="s">
        <v>126</v>
      </c>
      <c r="E68" s="59"/>
      <c r="F68" s="59">
        <v>0</v>
      </c>
      <c r="G68" s="76">
        <v>0</v>
      </c>
      <c r="H68" s="76">
        <v>0</v>
      </c>
      <c r="I68" s="76">
        <v>0</v>
      </c>
      <c r="J68" s="540">
        <v>0</v>
      </c>
      <c r="M68" s="423"/>
    </row>
    <row r="69" spans="1:13" x14ac:dyDescent="0.25">
      <c r="A69" s="562"/>
      <c r="B69" s="502">
        <v>32</v>
      </c>
      <c r="C69" s="503"/>
      <c r="D69" s="136" t="s">
        <v>25</v>
      </c>
      <c r="E69" s="256">
        <f t="shared" ref="E69:F69" si="42">E70</f>
        <v>105.31</v>
      </c>
      <c r="F69" s="256">
        <f t="shared" si="42"/>
        <v>0</v>
      </c>
      <c r="G69" s="256">
        <f>G70</f>
        <v>0</v>
      </c>
      <c r="H69" s="256">
        <f t="shared" ref="H69:J69" si="43">H70</f>
        <v>0</v>
      </c>
      <c r="I69" s="256">
        <f t="shared" si="43"/>
        <v>0</v>
      </c>
      <c r="J69" s="563">
        <f t="shared" si="43"/>
        <v>0</v>
      </c>
      <c r="M69" s="424"/>
    </row>
    <row r="70" spans="1:13" x14ac:dyDescent="0.25">
      <c r="A70" s="547"/>
      <c r="B70" s="40">
        <v>321</v>
      </c>
      <c r="C70" s="42"/>
      <c r="D70" s="137" t="s">
        <v>39</v>
      </c>
      <c r="E70" s="161">
        <f t="shared" ref="E70:F70" si="44">E71+E72</f>
        <v>105.31</v>
      </c>
      <c r="F70" s="161">
        <f t="shared" si="44"/>
        <v>0</v>
      </c>
      <c r="G70" s="161">
        <f>G71+G72</f>
        <v>0</v>
      </c>
      <c r="H70" s="161">
        <f t="shared" ref="H70:J70" si="45">H71+H72</f>
        <v>0</v>
      </c>
      <c r="I70" s="161">
        <f t="shared" si="45"/>
        <v>0</v>
      </c>
      <c r="J70" s="544">
        <f t="shared" si="45"/>
        <v>0</v>
      </c>
      <c r="M70" s="424"/>
    </row>
    <row r="71" spans="1:13" x14ac:dyDescent="0.25">
      <c r="A71" s="717">
        <v>3211</v>
      </c>
      <c r="B71" s="718"/>
      <c r="C71" s="719"/>
      <c r="D71" s="323" t="s">
        <v>127</v>
      </c>
      <c r="E71" s="59">
        <v>18</v>
      </c>
      <c r="F71" s="59">
        <v>0</v>
      </c>
      <c r="G71" s="76">
        <v>0</v>
      </c>
      <c r="H71" s="76">
        <v>0</v>
      </c>
      <c r="I71" s="76">
        <v>0</v>
      </c>
      <c r="J71" s="540">
        <v>0</v>
      </c>
    </row>
    <row r="72" spans="1:13" x14ac:dyDescent="0.25">
      <c r="A72" s="717">
        <v>3212</v>
      </c>
      <c r="B72" s="718"/>
      <c r="C72" s="719"/>
      <c r="D72" s="133" t="s">
        <v>124</v>
      </c>
      <c r="E72" s="59">
        <v>87.31</v>
      </c>
      <c r="F72" s="59">
        <v>0</v>
      </c>
      <c r="G72" s="76">
        <v>0</v>
      </c>
      <c r="H72" s="76">
        <v>0</v>
      </c>
      <c r="I72" s="76">
        <v>0</v>
      </c>
      <c r="J72" s="540">
        <v>0</v>
      </c>
    </row>
    <row r="73" spans="1:13" x14ac:dyDescent="0.25">
      <c r="A73" s="736" t="s">
        <v>179</v>
      </c>
      <c r="B73" s="737"/>
      <c r="C73" s="738"/>
      <c r="D73" s="130" t="s">
        <v>180</v>
      </c>
      <c r="E73" s="162"/>
      <c r="F73" s="162">
        <v>0</v>
      </c>
      <c r="G73" s="76">
        <v>0</v>
      </c>
      <c r="H73" s="76">
        <v>0</v>
      </c>
      <c r="I73" s="76">
        <v>0</v>
      </c>
      <c r="J73" s="540">
        <v>0</v>
      </c>
    </row>
    <row r="74" spans="1:13" x14ac:dyDescent="0.25">
      <c r="A74" s="561"/>
      <c r="B74" s="38">
        <v>3</v>
      </c>
      <c r="C74" s="39"/>
      <c r="D74" s="135" t="s">
        <v>13</v>
      </c>
      <c r="E74" s="251">
        <f t="shared" ref="E74:F74" si="46">E75+E83</f>
        <v>5640.6900000000005</v>
      </c>
      <c r="F74" s="251">
        <f t="shared" si="46"/>
        <v>0</v>
      </c>
      <c r="G74" s="251">
        <f>G75+G83</f>
        <v>0</v>
      </c>
      <c r="H74" s="251">
        <f t="shared" ref="H74:J74" si="47">H75+H83</f>
        <v>0</v>
      </c>
      <c r="I74" s="251">
        <f t="shared" si="47"/>
        <v>0</v>
      </c>
      <c r="J74" s="541">
        <f t="shared" si="47"/>
        <v>0</v>
      </c>
    </row>
    <row r="75" spans="1:13" x14ac:dyDescent="0.25">
      <c r="A75" s="562"/>
      <c r="B75" s="502">
        <v>31</v>
      </c>
      <c r="C75" s="503"/>
      <c r="D75" s="136" t="s">
        <v>14</v>
      </c>
      <c r="E75" s="256">
        <f t="shared" ref="E75:F75" si="48">E76+E78+E80</f>
        <v>5043.9400000000005</v>
      </c>
      <c r="F75" s="256">
        <f t="shared" si="48"/>
        <v>0</v>
      </c>
      <c r="G75" s="256">
        <f>G76+G78+G80</f>
        <v>0</v>
      </c>
      <c r="H75" s="256">
        <f t="shared" ref="H75:J75" si="49">H76+H78+H80</f>
        <v>0</v>
      </c>
      <c r="I75" s="256">
        <f t="shared" si="49"/>
        <v>0</v>
      </c>
      <c r="J75" s="563">
        <f t="shared" si="49"/>
        <v>0</v>
      </c>
    </row>
    <row r="76" spans="1:13" x14ac:dyDescent="0.25">
      <c r="A76" s="547"/>
      <c r="B76" s="40">
        <v>311</v>
      </c>
      <c r="C76" s="42"/>
      <c r="D76" s="137" t="s">
        <v>98</v>
      </c>
      <c r="E76" s="161">
        <f t="shared" ref="E76:F76" si="50">E77</f>
        <v>4037.71</v>
      </c>
      <c r="F76" s="161">
        <f t="shared" si="50"/>
        <v>0</v>
      </c>
      <c r="G76" s="161">
        <f>G77</f>
        <v>0</v>
      </c>
      <c r="H76" s="161">
        <f t="shared" ref="H76:J76" si="51">H77</f>
        <v>0</v>
      </c>
      <c r="I76" s="161">
        <f t="shared" si="51"/>
        <v>0</v>
      </c>
      <c r="J76" s="544">
        <f t="shared" si="51"/>
        <v>0</v>
      </c>
    </row>
    <row r="77" spans="1:13" x14ac:dyDescent="0.25">
      <c r="A77" s="717">
        <v>3111</v>
      </c>
      <c r="B77" s="718"/>
      <c r="C77" s="719"/>
      <c r="D77" s="133" t="s">
        <v>75</v>
      </c>
      <c r="E77" s="71">
        <v>4037.71</v>
      </c>
      <c r="F77" s="71">
        <v>0</v>
      </c>
      <c r="G77" s="310">
        <v>0</v>
      </c>
      <c r="H77" s="310">
        <v>0</v>
      </c>
      <c r="I77" s="310">
        <v>0</v>
      </c>
      <c r="J77" s="545">
        <v>0</v>
      </c>
    </row>
    <row r="78" spans="1:13" x14ac:dyDescent="0.25">
      <c r="A78" s="547"/>
      <c r="B78" s="40">
        <v>312</v>
      </c>
      <c r="C78" s="42"/>
      <c r="D78" s="137" t="s">
        <v>76</v>
      </c>
      <c r="E78" s="161">
        <f t="shared" ref="E78:F78" si="52">E79</f>
        <v>340</v>
      </c>
      <c r="F78" s="161">
        <f t="shared" si="52"/>
        <v>0</v>
      </c>
      <c r="G78" s="161">
        <f>G79</f>
        <v>0</v>
      </c>
      <c r="H78" s="161">
        <f t="shared" ref="H78:J78" si="53">H79</f>
        <v>0</v>
      </c>
      <c r="I78" s="161">
        <f t="shared" si="53"/>
        <v>0</v>
      </c>
      <c r="J78" s="544">
        <f t="shared" si="53"/>
        <v>0</v>
      </c>
    </row>
    <row r="79" spans="1:13" x14ac:dyDescent="0.25">
      <c r="A79" s="717">
        <v>3121</v>
      </c>
      <c r="B79" s="718"/>
      <c r="C79" s="719"/>
      <c r="D79" s="133" t="s">
        <v>76</v>
      </c>
      <c r="E79" s="59">
        <v>340</v>
      </c>
      <c r="F79" s="59">
        <v>0</v>
      </c>
      <c r="G79" s="76">
        <v>0</v>
      </c>
      <c r="H79" s="76">
        <v>0</v>
      </c>
      <c r="I79" s="76">
        <v>0</v>
      </c>
      <c r="J79" s="540">
        <v>0</v>
      </c>
    </row>
    <row r="80" spans="1:13" x14ac:dyDescent="0.25">
      <c r="A80" s="547"/>
      <c r="B80" s="40">
        <v>313</v>
      </c>
      <c r="C80" s="42"/>
      <c r="D80" s="137" t="s">
        <v>77</v>
      </c>
      <c r="E80" s="161">
        <f t="shared" ref="E80:F80" si="54">E81</f>
        <v>666.23</v>
      </c>
      <c r="F80" s="161">
        <f t="shared" si="54"/>
        <v>0</v>
      </c>
      <c r="G80" s="161">
        <f>G81</f>
        <v>0</v>
      </c>
      <c r="H80" s="161">
        <f t="shared" ref="H80:J80" si="55">H81</f>
        <v>0</v>
      </c>
      <c r="I80" s="161">
        <f t="shared" si="55"/>
        <v>0</v>
      </c>
      <c r="J80" s="544">
        <f t="shared" si="55"/>
        <v>0</v>
      </c>
    </row>
    <row r="81" spans="1:10" x14ac:dyDescent="0.25">
      <c r="A81" s="717">
        <v>3132</v>
      </c>
      <c r="B81" s="718"/>
      <c r="C81" s="719"/>
      <c r="D81" s="133" t="s">
        <v>99</v>
      </c>
      <c r="E81" s="59">
        <v>666.23</v>
      </c>
      <c r="F81" s="59">
        <v>0</v>
      </c>
      <c r="G81" s="76">
        <v>0</v>
      </c>
      <c r="H81" s="76">
        <v>0</v>
      </c>
      <c r="I81" s="76">
        <v>0</v>
      </c>
      <c r="J81" s="540">
        <v>0</v>
      </c>
    </row>
    <row r="82" spans="1:10" ht="26.25" x14ac:dyDescent="0.25">
      <c r="A82" s="717">
        <v>3133</v>
      </c>
      <c r="B82" s="718"/>
      <c r="C82" s="719"/>
      <c r="D82" s="133" t="s">
        <v>126</v>
      </c>
      <c r="E82" s="59"/>
      <c r="F82" s="59">
        <v>0</v>
      </c>
      <c r="G82" s="76">
        <v>0</v>
      </c>
      <c r="H82" s="76">
        <v>0</v>
      </c>
      <c r="I82" s="76">
        <v>0</v>
      </c>
      <c r="J82" s="540">
        <v>0</v>
      </c>
    </row>
    <row r="83" spans="1:10" x14ac:dyDescent="0.25">
      <c r="A83" s="562"/>
      <c r="B83" s="502">
        <v>32</v>
      </c>
      <c r="C83" s="503"/>
      <c r="D83" s="136" t="s">
        <v>25</v>
      </c>
      <c r="E83" s="256">
        <f t="shared" ref="E83:F83" si="56">E84</f>
        <v>596.75</v>
      </c>
      <c r="F83" s="256">
        <f t="shared" si="56"/>
        <v>0</v>
      </c>
      <c r="G83" s="256">
        <f>G84</f>
        <v>0</v>
      </c>
      <c r="H83" s="256">
        <f t="shared" ref="H83:J83" si="57">H84</f>
        <v>0</v>
      </c>
      <c r="I83" s="256">
        <f t="shared" si="57"/>
        <v>0</v>
      </c>
      <c r="J83" s="563">
        <f t="shared" si="57"/>
        <v>0</v>
      </c>
    </row>
    <row r="84" spans="1:10" x14ac:dyDescent="0.25">
      <c r="A84" s="547"/>
      <c r="B84" s="40">
        <v>321</v>
      </c>
      <c r="C84" s="42"/>
      <c r="D84" s="137" t="s">
        <v>39</v>
      </c>
      <c r="E84" s="161">
        <f t="shared" ref="E84:F84" si="58">E85+E86</f>
        <v>596.75</v>
      </c>
      <c r="F84" s="161">
        <f t="shared" si="58"/>
        <v>0</v>
      </c>
      <c r="G84" s="161">
        <f>G85+G86</f>
        <v>0</v>
      </c>
      <c r="H84" s="161">
        <f t="shared" ref="H84:J84" si="59">H85+H86</f>
        <v>0</v>
      </c>
      <c r="I84" s="161">
        <f t="shared" si="59"/>
        <v>0</v>
      </c>
      <c r="J84" s="544">
        <f t="shared" si="59"/>
        <v>0</v>
      </c>
    </row>
    <row r="85" spans="1:10" x14ac:dyDescent="0.25">
      <c r="A85" s="717">
        <v>3211</v>
      </c>
      <c r="B85" s="718"/>
      <c r="C85" s="719"/>
      <c r="D85" s="323" t="s">
        <v>127</v>
      </c>
      <c r="E85" s="59">
        <v>102</v>
      </c>
      <c r="F85" s="59">
        <v>0</v>
      </c>
      <c r="G85" s="76">
        <v>0</v>
      </c>
      <c r="H85" s="76">
        <v>0</v>
      </c>
      <c r="I85" s="76">
        <v>0</v>
      </c>
      <c r="J85" s="540">
        <v>0</v>
      </c>
    </row>
    <row r="86" spans="1:10" x14ac:dyDescent="0.25">
      <c r="A86" s="717">
        <v>3212</v>
      </c>
      <c r="B86" s="718"/>
      <c r="C86" s="719"/>
      <c r="D86" s="133" t="s">
        <v>124</v>
      </c>
      <c r="E86" s="59">
        <v>494.75</v>
      </c>
      <c r="F86" s="59">
        <v>0</v>
      </c>
      <c r="G86" s="76">
        <v>0</v>
      </c>
      <c r="H86" s="76">
        <v>0</v>
      </c>
      <c r="I86" s="76">
        <v>0</v>
      </c>
      <c r="J86" s="540">
        <v>0</v>
      </c>
    </row>
    <row r="87" spans="1:10" x14ac:dyDescent="0.25">
      <c r="A87" s="756" t="s">
        <v>209</v>
      </c>
      <c r="B87" s="757"/>
      <c r="C87" s="758"/>
      <c r="D87" s="322" t="s">
        <v>191</v>
      </c>
      <c r="E87" s="56">
        <f>E89+E106</f>
        <v>4126.54</v>
      </c>
      <c r="F87" s="56">
        <f>F89+F106</f>
        <v>14338</v>
      </c>
      <c r="G87" s="56">
        <f>G89+G106</f>
        <v>12195.12</v>
      </c>
      <c r="H87" s="56">
        <f>H89+H106+H123</f>
        <v>17950</v>
      </c>
      <c r="I87" s="56">
        <f>I89+I106+I123</f>
        <v>17950</v>
      </c>
      <c r="J87" s="564">
        <f>J89+J106+J123</f>
        <v>17950</v>
      </c>
    </row>
    <row r="88" spans="1:10" x14ac:dyDescent="0.25">
      <c r="A88" s="736" t="s">
        <v>170</v>
      </c>
      <c r="B88" s="737"/>
      <c r="C88" s="738"/>
      <c r="D88" s="130" t="s">
        <v>9</v>
      </c>
      <c r="E88" s="114"/>
      <c r="F88" s="114"/>
      <c r="G88" s="114"/>
      <c r="H88" s="76"/>
      <c r="I88" s="114"/>
      <c r="J88" s="565"/>
    </row>
    <row r="89" spans="1:10" x14ac:dyDescent="0.25">
      <c r="A89" s="561"/>
      <c r="B89" s="38">
        <v>3</v>
      </c>
      <c r="C89" s="39"/>
      <c r="D89" s="135" t="s">
        <v>13</v>
      </c>
      <c r="E89" s="57">
        <f t="shared" ref="E89:G89" si="60">E90+E98</f>
        <v>1072.9100000000001</v>
      </c>
      <c r="F89" s="57">
        <f t="shared" si="60"/>
        <v>3727.88</v>
      </c>
      <c r="G89" s="57">
        <f t="shared" si="60"/>
        <v>3170.75</v>
      </c>
      <c r="H89" s="57">
        <f>H90+H98</f>
        <v>4670</v>
      </c>
      <c r="I89" s="57">
        <f t="shared" ref="I89:J89" si="61">I90+I98</f>
        <v>4670</v>
      </c>
      <c r="J89" s="566">
        <f t="shared" si="61"/>
        <v>4670</v>
      </c>
    </row>
    <row r="90" spans="1:10" x14ac:dyDescent="0.25">
      <c r="A90" s="562"/>
      <c r="B90" s="502">
        <v>31</v>
      </c>
      <c r="C90" s="503"/>
      <c r="D90" s="136" t="s">
        <v>14</v>
      </c>
      <c r="E90" s="58">
        <f t="shared" ref="E90:J90" si="62">E91+E93+E95</f>
        <v>1003.62</v>
      </c>
      <c r="F90" s="58">
        <f t="shared" si="62"/>
        <v>3571.88</v>
      </c>
      <c r="G90" s="58">
        <f t="shared" si="62"/>
        <v>2962.54</v>
      </c>
      <c r="H90" s="58">
        <f t="shared" si="62"/>
        <v>4430</v>
      </c>
      <c r="I90" s="58">
        <f t="shared" si="62"/>
        <v>4430</v>
      </c>
      <c r="J90" s="567">
        <f t="shared" si="62"/>
        <v>4430</v>
      </c>
    </row>
    <row r="91" spans="1:10" x14ac:dyDescent="0.25">
      <c r="A91" s="547"/>
      <c r="B91" s="40">
        <v>311</v>
      </c>
      <c r="C91" s="42"/>
      <c r="D91" s="137" t="s">
        <v>98</v>
      </c>
      <c r="E91" s="54">
        <f t="shared" ref="E91:J91" si="63">E92</f>
        <v>772.2</v>
      </c>
      <c r="F91" s="54">
        <f t="shared" si="63"/>
        <v>2889.85</v>
      </c>
      <c r="G91" s="54">
        <f t="shared" si="63"/>
        <v>2453.67</v>
      </c>
      <c r="H91" s="54">
        <f t="shared" si="63"/>
        <v>3590</v>
      </c>
      <c r="I91" s="54">
        <f t="shared" si="63"/>
        <v>3590</v>
      </c>
      <c r="J91" s="568">
        <f t="shared" si="63"/>
        <v>3590</v>
      </c>
    </row>
    <row r="92" spans="1:10" x14ac:dyDescent="0.25">
      <c r="A92" s="717">
        <v>3111</v>
      </c>
      <c r="B92" s="718"/>
      <c r="C92" s="719"/>
      <c r="D92" s="133" t="s">
        <v>75</v>
      </c>
      <c r="E92" s="113">
        <v>772.2</v>
      </c>
      <c r="F92" s="113">
        <v>2889.85</v>
      </c>
      <c r="G92" s="113">
        <v>2453.67</v>
      </c>
      <c r="H92" s="113">
        <v>3590</v>
      </c>
      <c r="I92" s="113">
        <v>3590</v>
      </c>
      <c r="J92" s="548">
        <v>3590</v>
      </c>
    </row>
    <row r="93" spans="1:10" x14ac:dyDescent="0.25">
      <c r="A93" s="547"/>
      <c r="B93" s="40">
        <v>312</v>
      </c>
      <c r="C93" s="42"/>
      <c r="D93" s="137" t="s">
        <v>76</v>
      </c>
      <c r="E93" s="54">
        <f t="shared" ref="E93:J93" si="64">E94</f>
        <v>104</v>
      </c>
      <c r="F93" s="54">
        <f t="shared" si="64"/>
        <v>205.21</v>
      </c>
      <c r="G93" s="54">
        <f t="shared" si="64"/>
        <v>104</v>
      </c>
      <c r="H93" s="54">
        <f t="shared" si="64"/>
        <v>240</v>
      </c>
      <c r="I93" s="54">
        <f t="shared" si="64"/>
        <v>240</v>
      </c>
      <c r="J93" s="568">
        <f t="shared" si="64"/>
        <v>240</v>
      </c>
    </row>
    <row r="94" spans="1:10" x14ac:dyDescent="0.25">
      <c r="A94" s="717">
        <v>3121</v>
      </c>
      <c r="B94" s="718"/>
      <c r="C94" s="719"/>
      <c r="D94" s="133" t="s">
        <v>76</v>
      </c>
      <c r="E94" s="113">
        <v>104</v>
      </c>
      <c r="F94" s="113">
        <v>205.21</v>
      </c>
      <c r="G94" s="113">
        <v>104</v>
      </c>
      <c r="H94" s="113">
        <v>240</v>
      </c>
      <c r="I94" s="113">
        <v>240</v>
      </c>
      <c r="J94" s="548">
        <v>240</v>
      </c>
    </row>
    <row r="95" spans="1:10" x14ac:dyDescent="0.25">
      <c r="A95" s="547"/>
      <c r="B95" s="40">
        <v>313</v>
      </c>
      <c r="C95" s="42"/>
      <c r="D95" s="137" t="s">
        <v>77</v>
      </c>
      <c r="E95" s="54">
        <f t="shared" ref="E95:J95" si="65">E96</f>
        <v>127.42</v>
      </c>
      <c r="F95" s="54">
        <f t="shared" si="65"/>
        <v>476.82</v>
      </c>
      <c r="G95" s="54">
        <f t="shared" si="65"/>
        <v>404.87</v>
      </c>
      <c r="H95" s="54">
        <f t="shared" si="65"/>
        <v>600</v>
      </c>
      <c r="I95" s="54">
        <f t="shared" si="65"/>
        <v>600</v>
      </c>
      <c r="J95" s="568">
        <f t="shared" si="65"/>
        <v>600</v>
      </c>
    </row>
    <row r="96" spans="1:10" x14ac:dyDescent="0.25">
      <c r="A96" s="717">
        <v>3132</v>
      </c>
      <c r="B96" s="718"/>
      <c r="C96" s="719"/>
      <c r="D96" s="133" t="s">
        <v>99</v>
      </c>
      <c r="E96" s="100">
        <v>127.42</v>
      </c>
      <c r="F96" s="100">
        <v>476.82</v>
      </c>
      <c r="G96" s="100">
        <v>404.87</v>
      </c>
      <c r="H96" s="113">
        <v>600</v>
      </c>
      <c r="I96" s="113">
        <v>600</v>
      </c>
      <c r="J96" s="548">
        <v>600</v>
      </c>
    </row>
    <row r="97" spans="1:10" ht="26.25" x14ac:dyDescent="0.25">
      <c r="A97" s="717">
        <v>3133</v>
      </c>
      <c r="B97" s="718"/>
      <c r="C97" s="719"/>
      <c r="D97" s="133" t="s">
        <v>126</v>
      </c>
      <c r="E97" s="113"/>
      <c r="F97" s="113">
        <v>0</v>
      </c>
      <c r="G97" s="113">
        <v>0</v>
      </c>
      <c r="H97" s="113">
        <v>0</v>
      </c>
      <c r="I97" s="113">
        <v>0</v>
      </c>
      <c r="J97" s="548">
        <v>0</v>
      </c>
    </row>
    <row r="98" spans="1:10" x14ac:dyDescent="0.25">
      <c r="A98" s="562"/>
      <c r="B98" s="502">
        <v>32</v>
      </c>
      <c r="C98" s="503"/>
      <c r="D98" s="136" t="s">
        <v>25</v>
      </c>
      <c r="E98" s="58">
        <f t="shared" ref="E98:F98" si="66">E99</f>
        <v>69.290000000000006</v>
      </c>
      <c r="F98" s="58">
        <f t="shared" si="66"/>
        <v>156</v>
      </c>
      <c r="G98" s="58">
        <f>G99+G103</f>
        <v>208.21</v>
      </c>
      <c r="H98" s="58">
        <f>H99+H103</f>
        <v>240</v>
      </c>
      <c r="I98" s="58">
        <f>I99+I103</f>
        <v>240</v>
      </c>
      <c r="J98" s="567">
        <f>J99+J103</f>
        <v>240</v>
      </c>
    </row>
    <row r="99" spans="1:10" x14ac:dyDescent="0.25">
      <c r="A99" s="547"/>
      <c r="B99" s="40">
        <v>321</v>
      </c>
      <c r="C99" s="42"/>
      <c r="D99" s="137" t="s">
        <v>39</v>
      </c>
      <c r="E99" s="54">
        <f t="shared" ref="E99:G99" si="67">E100+E101</f>
        <v>69.290000000000006</v>
      </c>
      <c r="F99" s="54">
        <f t="shared" si="67"/>
        <v>156</v>
      </c>
      <c r="G99" s="54">
        <f t="shared" si="67"/>
        <v>166.8</v>
      </c>
      <c r="H99" s="54">
        <f>H100+H101+H102</f>
        <v>210</v>
      </c>
      <c r="I99" s="54">
        <f t="shared" ref="I99:J99" si="68">I100+I101+I102</f>
        <v>210</v>
      </c>
      <c r="J99" s="568">
        <f t="shared" si="68"/>
        <v>210</v>
      </c>
    </row>
    <row r="100" spans="1:10" x14ac:dyDescent="0.25">
      <c r="A100" s="717">
        <v>3211</v>
      </c>
      <c r="B100" s="718"/>
      <c r="C100" s="719"/>
      <c r="D100" s="323" t="s">
        <v>127</v>
      </c>
      <c r="E100" s="113"/>
      <c r="F100" s="113">
        <v>0</v>
      </c>
      <c r="G100" s="113">
        <v>52</v>
      </c>
      <c r="H100" s="113">
        <v>20</v>
      </c>
      <c r="I100" s="113">
        <v>20</v>
      </c>
      <c r="J100" s="548">
        <v>20</v>
      </c>
    </row>
    <row r="101" spans="1:10" x14ac:dyDescent="0.25">
      <c r="A101" s="717">
        <v>3212</v>
      </c>
      <c r="B101" s="718"/>
      <c r="C101" s="719"/>
      <c r="D101" s="133" t="s">
        <v>124</v>
      </c>
      <c r="E101" s="113">
        <v>69.290000000000006</v>
      </c>
      <c r="F101" s="113">
        <v>156</v>
      </c>
      <c r="G101" s="113">
        <v>114.8</v>
      </c>
      <c r="H101" s="113">
        <v>160</v>
      </c>
      <c r="I101" s="113">
        <v>160</v>
      </c>
      <c r="J101" s="548">
        <v>160</v>
      </c>
    </row>
    <row r="102" spans="1:10" x14ac:dyDescent="0.25">
      <c r="A102" s="717">
        <v>3213</v>
      </c>
      <c r="B102" s="718"/>
      <c r="C102" s="719"/>
      <c r="D102" s="266" t="s">
        <v>41</v>
      </c>
      <c r="E102" s="113">
        <v>0</v>
      </c>
      <c r="F102" s="113">
        <v>0</v>
      </c>
      <c r="G102" s="113">
        <v>0</v>
      </c>
      <c r="H102" s="113">
        <v>30</v>
      </c>
      <c r="I102" s="113">
        <v>30</v>
      </c>
      <c r="J102" s="548">
        <v>30</v>
      </c>
    </row>
    <row r="103" spans="1:10" x14ac:dyDescent="0.25">
      <c r="A103" s="825">
        <v>323</v>
      </c>
      <c r="B103" s="826"/>
      <c r="C103" s="826"/>
      <c r="D103" s="324" t="s">
        <v>48</v>
      </c>
      <c r="E103" s="379">
        <v>0</v>
      </c>
      <c r="F103" s="379">
        <v>0</v>
      </c>
      <c r="G103" s="379">
        <f>G104</f>
        <v>41.41</v>
      </c>
      <c r="H103" s="379">
        <v>30</v>
      </c>
      <c r="I103" s="379">
        <v>30</v>
      </c>
      <c r="J103" s="569">
        <v>30</v>
      </c>
    </row>
    <row r="104" spans="1:10" x14ac:dyDescent="0.25">
      <c r="A104" s="754">
        <v>3236</v>
      </c>
      <c r="B104" s="755"/>
      <c r="C104" s="755"/>
      <c r="D104" s="24" t="s">
        <v>53</v>
      </c>
      <c r="E104" s="113"/>
      <c r="F104" s="113">
        <v>0</v>
      </c>
      <c r="G104" s="113">
        <v>41.41</v>
      </c>
      <c r="H104" s="113">
        <v>30</v>
      </c>
      <c r="I104" s="113">
        <v>30</v>
      </c>
      <c r="J104" s="548">
        <v>30</v>
      </c>
    </row>
    <row r="105" spans="1:10" x14ac:dyDescent="0.25">
      <c r="A105" s="736" t="s">
        <v>179</v>
      </c>
      <c r="B105" s="737"/>
      <c r="C105" s="738"/>
      <c r="D105" s="130" t="s">
        <v>252</v>
      </c>
      <c r="E105" s="248"/>
      <c r="F105" s="248"/>
      <c r="G105" s="248"/>
      <c r="H105" s="113"/>
      <c r="I105" s="248"/>
      <c r="J105" s="570"/>
    </row>
    <row r="106" spans="1:10" x14ac:dyDescent="0.25">
      <c r="A106" s="561"/>
      <c r="B106" s="38">
        <v>3</v>
      </c>
      <c r="C106" s="39"/>
      <c r="D106" s="135" t="s">
        <v>13</v>
      </c>
      <c r="E106" s="57">
        <f t="shared" ref="E106:F106" si="69">E107+E115</f>
        <v>3053.63</v>
      </c>
      <c r="F106" s="57">
        <f t="shared" si="69"/>
        <v>10610.119999999999</v>
      </c>
      <c r="G106" s="57">
        <f>G107+G115</f>
        <v>9024.3700000000008</v>
      </c>
      <c r="H106" s="57">
        <f>H107+H115</f>
        <v>11260</v>
      </c>
      <c r="I106" s="57">
        <f t="shared" ref="I106:J106" si="70">I107+I115</f>
        <v>11260</v>
      </c>
      <c r="J106" s="566">
        <f t="shared" si="70"/>
        <v>11260</v>
      </c>
    </row>
    <row r="107" spans="1:10" x14ac:dyDescent="0.25">
      <c r="A107" s="562"/>
      <c r="B107" s="502">
        <v>31</v>
      </c>
      <c r="C107" s="503"/>
      <c r="D107" s="136" t="s">
        <v>14</v>
      </c>
      <c r="E107" s="58">
        <f t="shared" ref="E107:J107" si="71">E108+E110+E112</f>
        <v>2856.4300000000003</v>
      </c>
      <c r="F107" s="58">
        <f t="shared" si="71"/>
        <v>10166.119999999999</v>
      </c>
      <c r="G107" s="58">
        <f t="shared" si="71"/>
        <v>8431.8000000000011</v>
      </c>
      <c r="H107" s="58">
        <f>H108+H110+H112</f>
        <v>10700</v>
      </c>
      <c r="I107" s="58">
        <f t="shared" si="71"/>
        <v>10700</v>
      </c>
      <c r="J107" s="567">
        <f t="shared" si="71"/>
        <v>10700</v>
      </c>
    </row>
    <row r="108" spans="1:10" x14ac:dyDescent="0.25">
      <c r="A108" s="547"/>
      <c r="B108" s="40">
        <v>311</v>
      </c>
      <c r="C108" s="42"/>
      <c r="D108" s="137" t="s">
        <v>98</v>
      </c>
      <c r="E108" s="54">
        <f t="shared" ref="E108:J108" si="72">E109</f>
        <v>2197.8000000000002</v>
      </c>
      <c r="F108" s="54">
        <f t="shared" si="72"/>
        <v>8224.94</v>
      </c>
      <c r="G108" s="54">
        <f t="shared" si="72"/>
        <v>6983.52</v>
      </c>
      <c r="H108" s="54">
        <f t="shared" si="72"/>
        <v>8690</v>
      </c>
      <c r="I108" s="54">
        <f t="shared" si="72"/>
        <v>8690</v>
      </c>
      <c r="J108" s="568">
        <f t="shared" si="72"/>
        <v>8690</v>
      </c>
    </row>
    <row r="109" spans="1:10" x14ac:dyDescent="0.25">
      <c r="A109" s="717">
        <v>3111</v>
      </c>
      <c r="B109" s="718"/>
      <c r="C109" s="719"/>
      <c r="D109" s="133" t="s">
        <v>75</v>
      </c>
      <c r="E109" s="112">
        <v>2197.8000000000002</v>
      </c>
      <c r="F109" s="112">
        <v>8224.94</v>
      </c>
      <c r="G109" s="112">
        <v>6983.52</v>
      </c>
      <c r="H109" s="113">
        <v>8690</v>
      </c>
      <c r="I109" s="113">
        <v>8690</v>
      </c>
      <c r="J109" s="548">
        <v>8690</v>
      </c>
    </row>
    <row r="110" spans="1:10" x14ac:dyDescent="0.25">
      <c r="A110" s="547"/>
      <c r="B110" s="40">
        <v>312</v>
      </c>
      <c r="C110" s="42"/>
      <c r="D110" s="137" t="s">
        <v>76</v>
      </c>
      <c r="E110" s="54">
        <f t="shared" ref="E110:J110" si="73">E111</f>
        <v>296</v>
      </c>
      <c r="F110" s="54">
        <f t="shared" si="73"/>
        <v>584.05999999999995</v>
      </c>
      <c r="G110" s="54">
        <f t="shared" si="73"/>
        <v>296</v>
      </c>
      <c r="H110" s="54">
        <f t="shared" si="73"/>
        <v>570</v>
      </c>
      <c r="I110" s="54">
        <f t="shared" si="73"/>
        <v>570</v>
      </c>
      <c r="J110" s="568">
        <f t="shared" si="73"/>
        <v>570</v>
      </c>
    </row>
    <row r="111" spans="1:10" x14ac:dyDescent="0.25">
      <c r="A111" s="717">
        <v>3121</v>
      </c>
      <c r="B111" s="718"/>
      <c r="C111" s="719"/>
      <c r="D111" s="133" t="s">
        <v>76</v>
      </c>
      <c r="E111" s="113">
        <v>296</v>
      </c>
      <c r="F111" s="113">
        <v>584.05999999999995</v>
      </c>
      <c r="G111" s="113">
        <v>296</v>
      </c>
      <c r="H111" s="113">
        <v>570</v>
      </c>
      <c r="I111" s="113">
        <v>570</v>
      </c>
      <c r="J111" s="548">
        <v>570</v>
      </c>
    </row>
    <row r="112" spans="1:10" x14ac:dyDescent="0.25">
      <c r="A112" s="547"/>
      <c r="B112" s="40">
        <v>313</v>
      </c>
      <c r="C112" s="42"/>
      <c r="D112" s="137" t="s">
        <v>77</v>
      </c>
      <c r="E112" s="54">
        <f t="shared" ref="E112:J112" si="74">E113</f>
        <v>362.63</v>
      </c>
      <c r="F112" s="54">
        <f t="shared" si="74"/>
        <v>1357.12</v>
      </c>
      <c r="G112" s="54">
        <f t="shared" si="74"/>
        <v>1152.28</v>
      </c>
      <c r="H112" s="54">
        <f t="shared" si="74"/>
        <v>1440</v>
      </c>
      <c r="I112" s="54">
        <f t="shared" si="74"/>
        <v>1440</v>
      </c>
      <c r="J112" s="568">
        <f t="shared" si="74"/>
        <v>1440</v>
      </c>
    </row>
    <row r="113" spans="1:10" x14ac:dyDescent="0.25">
      <c r="A113" s="717">
        <v>3132</v>
      </c>
      <c r="B113" s="718"/>
      <c r="C113" s="719"/>
      <c r="D113" s="133" t="s">
        <v>99</v>
      </c>
      <c r="E113" s="113">
        <v>362.63</v>
      </c>
      <c r="F113" s="113">
        <v>1357.12</v>
      </c>
      <c r="G113" s="113">
        <v>1152.28</v>
      </c>
      <c r="H113" s="113">
        <v>1440</v>
      </c>
      <c r="I113" s="113">
        <v>1440</v>
      </c>
      <c r="J113" s="548">
        <v>1440</v>
      </c>
    </row>
    <row r="114" spans="1:10" ht="26.25" x14ac:dyDescent="0.25">
      <c r="A114" s="717">
        <v>3133</v>
      </c>
      <c r="B114" s="718"/>
      <c r="C114" s="719"/>
      <c r="D114" s="133" t="s">
        <v>126</v>
      </c>
      <c r="E114" s="113"/>
      <c r="F114" s="113">
        <v>0</v>
      </c>
      <c r="G114" s="113">
        <v>0</v>
      </c>
      <c r="H114" s="113">
        <v>0</v>
      </c>
      <c r="I114" s="113">
        <v>0</v>
      </c>
      <c r="J114" s="548">
        <v>0</v>
      </c>
    </row>
    <row r="115" spans="1:10" x14ac:dyDescent="0.25">
      <c r="A115" s="562"/>
      <c r="B115" s="502">
        <v>32</v>
      </c>
      <c r="C115" s="503"/>
      <c r="D115" s="136" t="s">
        <v>25</v>
      </c>
      <c r="E115" s="58">
        <f t="shared" ref="E115:F115" si="75">E116</f>
        <v>197.2</v>
      </c>
      <c r="F115" s="58">
        <f t="shared" si="75"/>
        <v>444</v>
      </c>
      <c r="G115" s="58">
        <f>G116+G120</f>
        <v>592.56999999999994</v>
      </c>
      <c r="H115" s="58">
        <f>H116+H120</f>
        <v>560</v>
      </c>
      <c r="I115" s="58">
        <f t="shared" ref="I115:J115" si="76">I116+I120</f>
        <v>560</v>
      </c>
      <c r="J115" s="567">
        <f t="shared" si="76"/>
        <v>560</v>
      </c>
    </row>
    <row r="116" spans="1:10" x14ac:dyDescent="0.25">
      <c r="A116" s="547"/>
      <c r="B116" s="40">
        <v>321</v>
      </c>
      <c r="C116" s="42"/>
      <c r="D116" s="137" t="s">
        <v>39</v>
      </c>
      <c r="E116" s="54">
        <f t="shared" ref="E116:G116" si="77">E117+E118</f>
        <v>197.2</v>
      </c>
      <c r="F116" s="54">
        <f t="shared" si="77"/>
        <v>444</v>
      </c>
      <c r="G116" s="54">
        <f t="shared" si="77"/>
        <v>474.71</v>
      </c>
      <c r="H116" s="54">
        <f>H117+H118+H119</f>
        <v>490</v>
      </c>
      <c r="I116" s="54">
        <f t="shared" ref="I116:J116" si="78">I117+I118+I119</f>
        <v>490</v>
      </c>
      <c r="J116" s="568">
        <f t="shared" si="78"/>
        <v>490</v>
      </c>
    </row>
    <row r="117" spans="1:10" x14ac:dyDescent="0.25">
      <c r="A117" s="717">
        <v>3211</v>
      </c>
      <c r="B117" s="718"/>
      <c r="C117" s="719"/>
      <c r="D117" s="323" t="s">
        <v>127</v>
      </c>
      <c r="E117" s="113"/>
      <c r="F117" s="113">
        <v>0</v>
      </c>
      <c r="G117" s="113">
        <v>148</v>
      </c>
      <c r="H117" s="113">
        <v>40</v>
      </c>
      <c r="I117" s="113">
        <v>40</v>
      </c>
      <c r="J117" s="548">
        <v>40</v>
      </c>
    </row>
    <row r="118" spans="1:10" x14ac:dyDescent="0.25">
      <c r="A118" s="717">
        <v>3212</v>
      </c>
      <c r="B118" s="718"/>
      <c r="C118" s="719"/>
      <c r="D118" s="133" t="s">
        <v>124</v>
      </c>
      <c r="E118" s="113">
        <v>197.2</v>
      </c>
      <c r="F118" s="113">
        <v>444</v>
      </c>
      <c r="G118" s="113">
        <v>326.70999999999998</v>
      </c>
      <c r="H118" s="113">
        <v>380</v>
      </c>
      <c r="I118" s="113">
        <v>380</v>
      </c>
      <c r="J118" s="548">
        <v>380</v>
      </c>
    </row>
    <row r="119" spans="1:10" x14ac:dyDescent="0.25">
      <c r="A119" s="717">
        <v>3213</v>
      </c>
      <c r="B119" s="718"/>
      <c r="C119" s="719"/>
      <c r="D119" s="266" t="s">
        <v>41</v>
      </c>
      <c r="F119" s="113"/>
      <c r="G119" s="113"/>
      <c r="H119" s="113">
        <v>70</v>
      </c>
      <c r="I119" s="113">
        <v>70</v>
      </c>
      <c r="J119" s="548">
        <v>70</v>
      </c>
    </row>
    <row r="120" spans="1:10" x14ac:dyDescent="0.25">
      <c r="A120" s="825">
        <v>323</v>
      </c>
      <c r="B120" s="826"/>
      <c r="C120" s="826"/>
      <c r="D120" s="324" t="s">
        <v>48</v>
      </c>
      <c r="E120" s="421">
        <v>0</v>
      </c>
      <c r="F120" s="421">
        <v>0</v>
      </c>
      <c r="G120" s="421">
        <f>G121</f>
        <v>117.86</v>
      </c>
      <c r="H120" s="421">
        <v>70</v>
      </c>
      <c r="I120" s="421">
        <v>70</v>
      </c>
      <c r="J120" s="571">
        <v>70</v>
      </c>
    </row>
    <row r="121" spans="1:10" x14ac:dyDescent="0.25">
      <c r="A121" s="754">
        <v>3236</v>
      </c>
      <c r="B121" s="755"/>
      <c r="C121" s="755"/>
      <c r="D121" s="24" t="s">
        <v>53</v>
      </c>
      <c r="E121" s="113"/>
      <c r="F121" s="113">
        <v>0</v>
      </c>
      <c r="G121" s="113">
        <v>117.86</v>
      </c>
      <c r="H121" s="113">
        <v>70</v>
      </c>
      <c r="I121" s="113">
        <v>70</v>
      </c>
      <c r="J121" s="548">
        <v>70</v>
      </c>
    </row>
    <row r="122" spans="1:10" ht="15" customHeight="1" x14ac:dyDescent="0.25">
      <c r="A122" s="827" t="s">
        <v>179</v>
      </c>
      <c r="B122" s="828"/>
      <c r="C122" s="829"/>
      <c r="D122" s="425" t="s">
        <v>251</v>
      </c>
      <c r="E122" s="248"/>
      <c r="F122" s="248"/>
      <c r="G122" s="248"/>
      <c r="H122" s="113"/>
      <c r="I122" s="248"/>
      <c r="J122" s="570"/>
    </row>
    <row r="123" spans="1:10" x14ac:dyDescent="0.25">
      <c r="A123" s="561"/>
      <c r="B123" s="38">
        <v>3</v>
      </c>
      <c r="C123" s="39"/>
      <c r="D123" s="135" t="s">
        <v>13</v>
      </c>
      <c r="E123" s="57">
        <f t="shared" ref="E123:F123" si="79">E124+E132</f>
        <v>0</v>
      </c>
      <c r="F123" s="57">
        <f t="shared" si="79"/>
        <v>0</v>
      </c>
      <c r="G123" s="57">
        <f>G124+G132</f>
        <v>0</v>
      </c>
      <c r="H123" s="57">
        <f>H124+H132</f>
        <v>2020</v>
      </c>
      <c r="I123" s="57">
        <f t="shared" ref="I123:J123" si="80">I124+I132</f>
        <v>2020</v>
      </c>
      <c r="J123" s="566">
        <f t="shared" si="80"/>
        <v>2020</v>
      </c>
    </row>
    <row r="124" spans="1:10" x14ac:dyDescent="0.25">
      <c r="A124" s="562"/>
      <c r="B124" s="502">
        <v>31</v>
      </c>
      <c r="C124" s="503"/>
      <c r="D124" s="136" t="s">
        <v>14</v>
      </c>
      <c r="E124" s="58">
        <f t="shared" ref="E124:J124" si="81">E125+E127+E129</f>
        <v>0</v>
      </c>
      <c r="F124" s="58">
        <f t="shared" si="81"/>
        <v>0</v>
      </c>
      <c r="G124" s="58">
        <f t="shared" si="81"/>
        <v>0</v>
      </c>
      <c r="H124" s="58">
        <f t="shared" si="81"/>
        <v>1900</v>
      </c>
      <c r="I124" s="58">
        <f t="shared" si="81"/>
        <v>1900</v>
      </c>
      <c r="J124" s="567">
        <f t="shared" si="81"/>
        <v>1900</v>
      </c>
    </row>
    <row r="125" spans="1:10" x14ac:dyDescent="0.25">
      <c r="A125" s="547"/>
      <c r="B125" s="40">
        <v>311</v>
      </c>
      <c r="C125" s="42"/>
      <c r="D125" s="137" t="s">
        <v>98</v>
      </c>
      <c r="E125" s="54">
        <f t="shared" ref="E125:J125" si="82">E126</f>
        <v>0</v>
      </c>
      <c r="F125" s="54">
        <f t="shared" si="82"/>
        <v>0</v>
      </c>
      <c r="G125" s="54">
        <f t="shared" si="82"/>
        <v>0</v>
      </c>
      <c r="H125" s="54">
        <f t="shared" si="82"/>
        <v>1540</v>
      </c>
      <c r="I125" s="54">
        <f t="shared" si="82"/>
        <v>1540</v>
      </c>
      <c r="J125" s="568">
        <f t="shared" si="82"/>
        <v>1540</v>
      </c>
    </row>
    <row r="126" spans="1:10" x14ac:dyDescent="0.25">
      <c r="A126" s="717">
        <v>3111</v>
      </c>
      <c r="B126" s="718"/>
      <c r="C126" s="719"/>
      <c r="D126" s="133" t="s">
        <v>75</v>
      </c>
      <c r="E126" s="112">
        <v>0</v>
      </c>
      <c r="F126" s="112">
        <v>0</v>
      </c>
      <c r="G126" s="112">
        <v>0</v>
      </c>
      <c r="H126" s="113">
        <v>1540</v>
      </c>
      <c r="I126" s="113">
        <v>1540</v>
      </c>
      <c r="J126" s="548">
        <v>1540</v>
      </c>
    </row>
    <row r="127" spans="1:10" x14ac:dyDescent="0.25">
      <c r="A127" s="547"/>
      <c r="B127" s="40">
        <v>312</v>
      </c>
      <c r="C127" s="42"/>
      <c r="D127" s="137" t="s">
        <v>76</v>
      </c>
      <c r="E127" s="54">
        <f t="shared" ref="E127:J127" si="83">E128</f>
        <v>0</v>
      </c>
      <c r="F127" s="54">
        <f t="shared" si="83"/>
        <v>0</v>
      </c>
      <c r="G127" s="54">
        <f t="shared" si="83"/>
        <v>0</v>
      </c>
      <c r="H127" s="54">
        <f t="shared" si="83"/>
        <v>100</v>
      </c>
      <c r="I127" s="54">
        <f t="shared" si="83"/>
        <v>100</v>
      </c>
      <c r="J127" s="568">
        <f t="shared" si="83"/>
        <v>100</v>
      </c>
    </row>
    <row r="128" spans="1:10" x14ac:dyDescent="0.25">
      <c r="A128" s="717">
        <v>3121</v>
      </c>
      <c r="B128" s="718"/>
      <c r="C128" s="719"/>
      <c r="D128" s="133" t="s">
        <v>76</v>
      </c>
      <c r="E128" s="113">
        <v>0</v>
      </c>
      <c r="F128" s="113">
        <v>0</v>
      </c>
      <c r="G128" s="113">
        <v>0</v>
      </c>
      <c r="H128" s="113">
        <v>100</v>
      </c>
      <c r="I128" s="113">
        <v>100</v>
      </c>
      <c r="J128" s="548">
        <v>100</v>
      </c>
    </row>
    <row r="129" spans="1:10" x14ac:dyDescent="0.25">
      <c r="A129" s="547"/>
      <c r="B129" s="40">
        <v>313</v>
      </c>
      <c r="C129" s="42"/>
      <c r="D129" s="137" t="s">
        <v>77</v>
      </c>
      <c r="E129" s="54">
        <f t="shared" ref="E129:J129" si="84">E130</f>
        <v>0</v>
      </c>
      <c r="F129" s="54">
        <f t="shared" si="84"/>
        <v>0</v>
      </c>
      <c r="G129" s="54">
        <f t="shared" si="84"/>
        <v>0</v>
      </c>
      <c r="H129" s="54">
        <f t="shared" si="84"/>
        <v>260</v>
      </c>
      <c r="I129" s="54">
        <f t="shared" si="84"/>
        <v>260</v>
      </c>
      <c r="J129" s="568">
        <f t="shared" si="84"/>
        <v>260</v>
      </c>
    </row>
    <row r="130" spans="1:10" x14ac:dyDescent="0.25">
      <c r="A130" s="717">
        <v>3132</v>
      </c>
      <c r="B130" s="718"/>
      <c r="C130" s="719"/>
      <c r="D130" s="133" t="s">
        <v>99</v>
      </c>
      <c r="E130" s="113">
        <v>0</v>
      </c>
      <c r="F130" s="113">
        <v>0</v>
      </c>
      <c r="G130" s="113">
        <v>0</v>
      </c>
      <c r="H130" s="113">
        <v>260</v>
      </c>
      <c r="I130" s="113">
        <v>260</v>
      </c>
      <c r="J130" s="548">
        <v>260</v>
      </c>
    </row>
    <row r="131" spans="1:10" ht="26.25" x14ac:dyDescent="0.25">
      <c r="A131" s="717">
        <v>3133</v>
      </c>
      <c r="B131" s="718"/>
      <c r="C131" s="719"/>
      <c r="D131" s="133" t="s">
        <v>126</v>
      </c>
      <c r="E131" s="113"/>
      <c r="F131" s="113">
        <v>0</v>
      </c>
      <c r="G131" s="113">
        <v>0</v>
      </c>
      <c r="H131" s="113"/>
      <c r="I131" s="113"/>
      <c r="J131" s="548"/>
    </row>
    <row r="132" spans="1:10" x14ac:dyDescent="0.25">
      <c r="A132" s="562"/>
      <c r="B132" s="502">
        <v>32</v>
      </c>
      <c r="C132" s="503"/>
      <c r="D132" s="136" t="s">
        <v>25</v>
      </c>
      <c r="E132" s="58">
        <f t="shared" ref="E132:F132" si="85">E133</f>
        <v>0</v>
      </c>
      <c r="F132" s="58">
        <f t="shared" si="85"/>
        <v>0</v>
      </c>
      <c r="G132" s="58">
        <f>G133+G137</f>
        <v>0</v>
      </c>
      <c r="H132" s="58">
        <f>H133+H137</f>
        <v>120</v>
      </c>
      <c r="I132" s="58">
        <f t="shared" ref="I132:J132" si="86">I133+I137</f>
        <v>120</v>
      </c>
      <c r="J132" s="567">
        <f t="shared" si="86"/>
        <v>120</v>
      </c>
    </row>
    <row r="133" spans="1:10" x14ac:dyDescent="0.25">
      <c r="A133" s="547"/>
      <c r="B133" s="40">
        <v>321</v>
      </c>
      <c r="C133" s="42"/>
      <c r="D133" s="137" t="s">
        <v>39</v>
      </c>
      <c r="E133" s="54">
        <f t="shared" ref="E133:G133" si="87">E134+E135</f>
        <v>0</v>
      </c>
      <c r="F133" s="54">
        <f t="shared" si="87"/>
        <v>0</v>
      </c>
      <c r="G133" s="54">
        <f t="shared" si="87"/>
        <v>0</v>
      </c>
      <c r="H133" s="54">
        <f>H134+H135+H136</f>
        <v>100</v>
      </c>
      <c r="I133" s="54">
        <f t="shared" ref="I133:J133" si="88">I134+I135+I136</f>
        <v>100</v>
      </c>
      <c r="J133" s="568">
        <f t="shared" si="88"/>
        <v>100</v>
      </c>
    </row>
    <row r="134" spans="1:10" x14ac:dyDescent="0.25">
      <c r="A134" s="717">
        <v>3211</v>
      </c>
      <c r="B134" s="718"/>
      <c r="C134" s="719"/>
      <c r="D134" s="323" t="s">
        <v>127</v>
      </c>
      <c r="E134" s="113"/>
      <c r="F134" s="113">
        <v>0</v>
      </c>
      <c r="G134" s="113">
        <v>0</v>
      </c>
      <c r="H134" s="113">
        <v>10</v>
      </c>
      <c r="I134" s="113">
        <v>10</v>
      </c>
      <c r="J134" s="548">
        <v>10</v>
      </c>
    </row>
    <row r="135" spans="1:10" x14ac:dyDescent="0.25">
      <c r="A135" s="717">
        <v>3212</v>
      </c>
      <c r="B135" s="718"/>
      <c r="C135" s="719"/>
      <c r="D135" s="133" t="s">
        <v>124</v>
      </c>
      <c r="E135" s="113">
        <v>0</v>
      </c>
      <c r="F135" s="113">
        <v>0</v>
      </c>
      <c r="G135" s="113">
        <v>0</v>
      </c>
      <c r="H135" s="113">
        <v>70</v>
      </c>
      <c r="I135" s="113">
        <v>70</v>
      </c>
      <c r="J135" s="548">
        <v>70</v>
      </c>
    </row>
    <row r="136" spans="1:10" x14ac:dyDescent="0.25">
      <c r="A136" s="717">
        <v>3213</v>
      </c>
      <c r="B136" s="718"/>
      <c r="C136" s="719"/>
      <c r="D136" s="266" t="s">
        <v>41</v>
      </c>
      <c r="F136" s="113"/>
      <c r="G136" s="113"/>
      <c r="H136" s="113">
        <v>20</v>
      </c>
      <c r="I136" s="113">
        <v>20</v>
      </c>
      <c r="J136" s="548">
        <v>20</v>
      </c>
    </row>
    <row r="137" spans="1:10" x14ac:dyDescent="0.25">
      <c r="A137" s="825">
        <v>323</v>
      </c>
      <c r="B137" s="826"/>
      <c r="C137" s="826"/>
      <c r="D137" s="324" t="s">
        <v>48</v>
      </c>
      <c r="E137" s="325">
        <v>0</v>
      </c>
      <c r="F137" s="325">
        <v>0</v>
      </c>
      <c r="G137" s="325">
        <v>0</v>
      </c>
      <c r="H137" s="421">
        <v>20</v>
      </c>
      <c r="I137" s="421">
        <v>20</v>
      </c>
      <c r="J137" s="571">
        <v>20</v>
      </c>
    </row>
    <row r="138" spans="1:10" x14ac:dyDescent="0.25">
      <c r="A138" s="754">
        <v>3236</v>
      </c>
      <c r="B138" s="755"/>
      <c r="C138" s="755"/>
      <c r="D138" s="24" t="s">
        <v>53</v>
      </c>
      <c r="E138" s="113"/>
      <c r="F138" s="113">
        <v>0</v>
      </c>
      <c r="G138" s="113">
        <v>0</v>
      </c>
      <c r="H138" s="113">
        <v>20</v>
      </c>
      <c r="I138" s="113">
        <v>20</v>
      </c>
      <c r="J138" s="548">
        <v>20</v>
      </c>
    </row>
    <row r="139" spans="1:10" x14ac:dyDescent="0.25">
      <c r="A139" s="572"/>
      <c r="B139" s="25"/>
      <c r="C139" s="420"/>
      <c r="D139" s="133"/>
      <c r="E139" s="113"/>
      <c r="F139" s="113"/>
      <c r="G139" s="113"/>
      <c r="H139" s="113"/>
      <c r="I139" s="113"/>
      <c r="J139" s="548"/>
    </row>
    <row r="140" spans="1:10" x14ac:dyDescent="0.25">
      <c r="A140" s="573" t="s">
        <v>78</v>
      </c>
      <c r="B140" s="326"/>
      <c r="C140" s="327"/>
      <c r="D140" s="328" t="s">
        <v>164</v>
      </c>
      <c r="E140" s="255">
        <f>E142</f>
        <v>531</v>
      </c>
      <c r="F140" s="255">
        <f>F142</f>
        <v>531</v>
      </c>
      <c r="G140" s="255">
        <f t="shared" ref="G140:J140" si="89">G142</f>
        <v>531</v>
      </c>
      <c r="H140" s="255">
        <f t="shared" si="89"/>
        <v>531</v>
      </c>
      <c r="I140" s="255">
        <f t="shared" si="89"/>
        <v>531</v>
      </c>
      <c r="J140" s="539">
        <f t="shared" si="89"/>
        <v>531</v>
      </c>
    </row>
    <row r="141" spans="1:10" ht="15" customHeight="1" x14ac:dyDescent="0.25">
      <c r="A141" s="762" t="s">
        <v>170</v>
      </c>
      <c r="B141" s="763"/>
      <c r="C141" s="764"/>
      <c r="D141" s="130" t="s">
        <v>130</v>
      </c>
      <c r="E141" s="59"/>
      <c r="F141" s="59"/>
      <c r="G141" s="76"/>
      <c r="H141" s="76"/>
      <c r="I141" s="76"/>
      <c r="J141" s="540"/>
    </row>
    <row r="142" spans="1:10" x14ac:dyDescent="0.25">
      <c r="A142" s="708">
        <v>3</v>
      </c>
      <c r="B142" s="709"/>
      <c r="C142" s="710"/>
      <c r="D142" s="496" t="s">
        <v>13</v>
      </c>
      <c r="E142" s="60">
        <v>531</v>
      </c>
      <c r="F142" s="60">
        <v>531</v>
      </c>
      <c r="G142" s="251">
        <f t="shared" ref="G142:J144" si="90">G143</f>
        <v>531</v>
      </c>
      <c r="H142" s="251">
        <f t="shared" si="90"/>
        <v>531</v>
      </c>
      <c r="I142" s="251">
        <f t="shared" si="90"/>
        <v>531</v>
      </c>
      <c r="J142" s="541">
        <f t="shared" si="90"/>
        <v>531</v>
      </c>
    </row>
    <row r="143" spans="1:10" x14ac:dyDescent="0.25">
      <c r="A143" s="765">
        <v>32</v>
      </c>
      <c r="B143" s="766"/>
      <c r="C143" s="767"/>
      <c r="D143" s="252" t="s">
        <v>25</v>
      </c>
      <c r="E143" s="61">
        <v>531</v>
      </c>
      <c r="F143" s="61">
        <v>531</v>
      </c>
      <c r="G143" s="256">
        <f t="shared" si="90"/>
        <v>531</v>
      </c>
      <c r="H143" s="256">
        <f t="shared" si="90"/>
        <v>531</v>
      </c>
      <c r="I143" s="256">
        <f t="shared" si="90"/>
        <v>531</v>
      </c>
      <c r="J143" s="563">
        <f t="shared" si="90"/>
        <v>531</v>
      </c>
    </row>
    <row r="144" spans="1:10" x14ac:dyDescent="0.25">
      <c r="A144" s="546"/>
      <c r="B144" s="44">
        <v>323</v>
      </c>
      <c r="C144" s="41"/>
      <c r="D144" s="253" t="s">
        <v>48</v>
      </c>
      <c r="E144" s="66">
        <v>531</v>
      </c>
      <c r="F144" s="66">
        <v>531</v>
      </c>
      <c r="G144" s="161">
        <f>G145</f>
        <v>531</v>
      </c>
      <c r="H144" s="161">
        <f t="shared" si="90"/>
        <v>531</v>
      </c>
      <c r="I144" s="161">
        <f t="shared" si="90"/>
        <v>531</v>
      </c>
      <c r="J144" s="544">
        <f t="shared" si="90"/>
        <v>531</v>
      </c>
    </row>
    <row r="145" spans="1:13" x14ac:dyDescent="0.25">
      <c r="A145" s="546"/>
      <c r="B145" s="50"/>
      <c r="C145" s="270">
        <v>3237</v>
      </c>
      <c r="D145" s="254" t="s">
        <v>128</v>
      </c>
      <c r="E145" s="59">
        <v>531</v>
      </c>
      <c r="F145" s="59">
        <v>531</v>
      </c>
      <c r="G145" s="59">
        <v>531</v>
      </c>
      <c r="H145" s="422">
        <v>531</v>
      </c>
      <c r="I145" s="422">
        <v>531</v>
      </c>
      <c r="J145" s="574">
        <v>531</v>
      </c>
    </row>
    <row r="146" spans="1:13" x14ac:dyDescent="0.25">
      <c r="A146" s="814" t="s">
        <v>242</v>
      </c>
      <c r="B146" s="815"/>
      <c r="C146" s="816"/>
      <c r="D146" s="400" t="s">
        <v>243</v>
      </c>
      <c r="E146" s="401">
        <f t="shared" ref="E146:F146" si="91">E148</f>
        <v>121</v>
      </c>
      <c r="F146" s="401">
        <f t="shared" si="91"/>
        <v>0</v>
      </c>
      <c r="G146" s="401">
        <f>G148</f>
        <v>132</v>
      </c>
      <c r="H146" s="401">
        <f>H148</f>
        <v>1132</v>
      </c>
      <c r="I146" s="401">
        <f t="shared" ref="I146:J146" si="92">I148</f>
        <v>1132</v>
      </c>
      <c r="J146" s="575">
        <f t="shared" si="92"/>
        <v>1132</v>
      </c>
      <c r="K146" s="418"/>
      <c r="L146" s="418"/>
      <c r="M146" s="49"/>
    </row>
    <row r="147" spans="1:13" ht="14.45" customHeight="1" x14ac:dyDescent="0.25">
      <c r="A147" s="817" t="s">
        <v>170</v>
      </c>
      <c r="B147" s="818"/>
      <c r="C147" s="819"/>
      <c r="D147" s="403" t="s">
        <v>130</v>
      </c>
      <c r="E147" s="404"/>
      <c r="F147" s="405"/>
      <c r="G147" s="405"/>
      <c r="H147" s="402"/>
      <c r="I147" s="405"/>
      <c r="J147" s="576"/>
      <c r="K147" s="419"/>
      <c r="L147" s="49"/>
      <c r="M147" s="49"/>
    </row>
    <row r="148" spans="1:13" x14ac:dyDescent="0.25">
      <c r="A148" s="406">
        <v>3</v>
      </c>
      <c r="B148" s="407"/>
      <c r="C148" s="407"/>
      <c r="D148" s="408" t="s">
        <v>13</v>
      </c>
      <c r="E148" s="409">
        <f t="shared" ref="E148:J150" si="93">E149</f>
        <v>121</v>
      </c>
      <c r="F148" s="409">
        <f t="shared" si="93"/>
        <v>0</v>
      </c>
      <c r="G148" s="409">
        <f t="shared" si="93"/>
        <v>132</v>
      </c>
      <c r="H148" s="409">
        <f>H149</f>
        <v>1132</v>
      </c>
      <c r="I148" s="409">
        <f t="shared" ref="I148:J148" si="94">I149</f>
        <v>1132</v>
      </c>
      <c r="J148" s="577">
        <f t="shared" si="94"/>
        <v>1132</v>
      </c>
      <c r="K148" s="418"/>
      <c r="L148" s="418"/>
      <c r="M148" s="49"/>
    </row>
    <row r="149" spans="1:13" x14ac:dyDescent="0.25">
      <c r="A149" s="820">
        <v>32</v>
      </c>
      <c r="B149" s="821"/>
      <c r="C149" s="822"/>
      <c r="D149" s="410" t="s">
        <v>25</v>
      </c>
      <c r="E149" s="411">
        <f t="shared" si="93"/>
        <v>121</v>
      </c>
      <c r="F149" s="411">
        <f t="shared" si="93"/>
        <v>0</v>
      </c>
      <c r="G149" s="411">
        <f>G150</f>
        <v>132</v>
      </c>
      <c r="H149" s="411">
        <f t="shared" si="93"/>
        <v>1132</v>
      </c>
      <c r="I149" s="411">
        <f t="shared" si="93"/>
        <v>1132</v>
      </c>
      <c r="J149" s="578">
        <f t="shared" si="93"/>
        <v>1132</v>
      </c>
      <c r="K149" s="418"/>
      <c r="L149" s="418"/>
      <c r="M149" s="49"/>
    </row>
    <row r="150" spans="1:13" ht="14.45" customHeight="1" x14ac:dyDescent="0.25">
      <c r="A150" s="772">
        <v>329</v>
      </c>
      <c r="B150" s="773"/>
      <c r="C150" s="774"/>
      <c r="D150" s="412" t="s">
        <v>57</v>
      </c>
      <c r="E150" s="413">
        <f t="shared" si="93"/>
        <v>121</v>
      </c>
      <c r="F150" s="413">
        <f t="shared" si="93"/>
        <v>0</v>
      </c>
      <c r="G150" s="413">
        <f t="shared" si="93"/>
        <v>132</v>
      </c>
      <c r="H150" s="413">
        <f>H151</f>
        <v>1132</v>
      </c>
      <c r="I150" s="413">
        <f t="shared" si="93"/>
        <v>1132</v>
      </c>
      <c r="J150" s="579">
        <f t="shared" si="93"/>
        <v>1132</v>
      </c>
      <c r="K150" s="418"/>
      <c r="L150" s="418"/>
      <c r="M150" s="49"/>
    </row>
    <row r="151" spans="1:13" ht="19.899999999999999" customHeight="1" x14ac:dyDescent="0.25">
      <c r="A151" s="775">
        <v>3299</v>
      </c>
      <c r="B151" s="776"/>
      <c r="C151" s="777"/>
      <c r="D151" s="414" t="s">
        <v>57</v>
      </c>
      <c r="E151" s="415">
        <v>121</v>
      </c>
      <c r="F151" s="405">
        <v>0</v>
      </c>
      <c r="G151" s="405">
        <v>132</v>
      </c>
      <c r="H151" s="402">
        <v>1132</v>
      </c>
      <c r="I151" s="402">
        <v>1132</v>
      </c>
      <c r="J151" s="580">
        <v>1132</v>
      </c>
      <c r="K151" s="419"/>
      <c r="L151" s="49"/>
      <c r="M151" s="49"/>
    </row>
    <row r="152" spans="1:13" ht="34.5" customHeight="1" x14ac:dyDescent="0.25">
      <c r="A152" s="814" t="s">
        <v>216</v>
      </c>
      <c r="B152" s="815"/>
      <c r="C152" s="816"/>
      <c r="D152" s="400" t="s">
        <v>244</v>
      </c>
      <c r="E152" s="401">
        <f t="shared" ref="E152:J152" si="95">E154</f>
        <v>100</v>
      </c>
      <c r="F152" s="401">
        <f t="shared" si="95"/>
        <v>0</v>
      </c>
      <c r="G152" s="401">
        <f t="shared" si="95"/>
        <v>0</v>
      </c>
      <c r="H152" s="401">
        <f t="shared" si="95"/>
        <v>0</v>
      </c>
      <c r="I152" s="401">
        <f t="shared" si="95"/>
        <v>0</v>
      </c>
      <c r="J152" s="575">
        <f t="shared" si="95"/>
        <v>0</v>
      </c>
      <c r="K152" s="418"/>
      <c r="L152" s="418"/>
      <c r="M152" s="49"/>
    </row>
    <row r="153" spans="1:13" ht="19.899999999999999" customHeight="1" x14ac:dyDescent="0.25">
      <c r="A153" s="823" t="s">
        <v>170</v>
      </c>
      <c r="B153" s="824"/>
      <c r="C153" s="824"/>
      <c r="D153" s="403" t="s">
        <v>130</v>
      </c>
      <c r="E153" s="404"/>
      <c r="F153" s="405"/>
      <c r="G153" s="405"/>
      <c r="H153" s="402"/>
      <c r="I153" s="405"/>
      <c r="J153" s="576"/>
      <c r="K153" s="419"/>
      <c r="L153" s="49"/>
      <c r="M153" s="49"/>
    </row>
    <row r="154" spans="1:13" ht="19.899999999999999" customHeight="1" x14ac:dyDescent="0.25">
      <c r="A154" s="406">
        <v>3</v>
      </c>
      <c r="B154" s="407"/>
      <c r="C154" s="407"/>
      <c r="D154" s="408" t="s">
        <v>13</v>
      </c>
      <c r="E154" s="409">
        <f t="shared" ref="E154:J156" si="96">E155</f>
        <v>100</v>
      </c>
      <c r="F154" s="409">
        <f t="shared" si="96"/>
        <v>0</v>
      </c>
      <c r="G154" s="409">
        <f t="shared" si="96"/>
        <v>0</v>
      </c>
      <c r="H154" s="409">
        <f t="shared" si="96"/>
        <v>0</v>
      </c>
      <c r="I154" s="409">
        <f t="shared" si="96"/>
        <v>0</v>
      </c>
      <c r="J154" s="577">
        <f t="shared" si="96"/>
        <v>0</v>
      </c>
      <c r="K154" s="418"/>
      <c r="L154" s="418"/>
      <c r="M154" s="49"/>
    </row>
    <row r="155" spans="1:13" ht="19.899999999999999" customHeight="1" x14ac:dyDescent="0.25">
      <c r="A155" s="416">
        <v>32</v>
      </c>
      <c r="B155" s="417"/>
      <c r="C155" s="417"/>
      <c r="D155" s="410" t="s">
        <v>25</v>
      </c>
      <c r="E155" s="411">
        <f t="shared" si="96"/>
        <v>100</v>
      </c>
      <c r="F155" s="411">
        <f t="shared" si="96"/>
        <v>0</v>
      </c>
      <c r="G155" s="411">
        <f t="shared" si="96"/>
        <v>0</v>
      </c>
      <c r="H155" s="411">
        <f t="shared" si="96"/>
        <v>0</v>
      </c>
      <c r="I155" s="411">
        <f t="shared" si="96"/>
        <v>0</v>
      </c>
      <c r="J155" s="578">
        <f t="shared" si="96"/>
        <v>0</v>
      </c>
      <c r="K155" s="418"/>
      <c r="L155" s="418"/>
      <c r="M155" s="49"/>
    </row>
    <row r="156" spans="1:13" ht="19.899999999999999" customHeight="1" x14ac:dyDescent="0.25">
      <c r="A156" s="778">
        <v>323</v>
      </c>
      <c r="B156" s="779"/>
      <c r="C156" s="779"/>
      <c r="D156" s="412" t="s">
        <v>48</v>
      </c>
      <c r="E156" s="413">
        <f t="shared" si="96"/>
        <v>100</v>
      </c>
      <c r="F156" s="413">
        <f t="shared" si="96"/>
        <v>0</v>
      </c>
      <c r="G156" s="413">
        <f t="shared" si="96"/>
        <v>0</v>
      </c>
      <c r="H156" s="413">
        <f t="shared" si="96"/>
        <v>0</v>
      </c>
      <c r="I156" s="413">
        <f t="shared" si="96"/>
        <v>0</v>
      </c>
      <c r="J156" s="579">
        <f t="shared" si="96"/>
        <v>0</v>
      </c>
      <c r="K156" s="418"/>
      <c r="L156" s="418"/>
      <c r="M156" s="49"/>
    </row>
    <row r="157" spans="1:13" ht="19.899999999999999" customHeight="1" x14ac:dyDescent="0.25">
      <c r="A157" s="770">
        <v>3237</v>
      </c>
      <c r="B157" s="771"/>
      <c r="C157" s="771"/>
      <c r="D157" s="414" t="s">
        <v>128</v>
      </c>
      <c r="E157" s="415">
        <v>100</v>
      </c>
      <c r="F157" s="405">
        <v>0</v>
      </c>
      <c r="G157" s="405">
        <v>0</v>
      </c>
      <c r="H157" s="405">
        <v>0</v>
      </c>
      <c r="I157" s="405">
        <v>0</v>
      </c>
      <c r="J157" s="576">
        <v>0</v>
      </c>
      <c r="K157" s="419"/>
      <c r="L157" s="49"/>
      <c r="M157" s="49"/>
    </row>
    <row r="158" spans="1:13" x14ac:dyDescent="0.25">
      <c r="A158" s="581"/>
      <c r="J158" s="527"/>
    </row>
    <row r="159" spans="1:13" x14ac:dyDescent="0.25">
      <c r="A159" s="768" t="s">
        <v>223</v>
      </c>
      <c r="B159" s="769"/>
      <c r="C159" s="769"/>
      <c r="D159" s="329" t="s">
        <v>224</v>
      </c>
      <c r="E159" s="330">
        <v>0</v>
      </c>
      <c r="F159" s="330">
        <v>250</v>
      </c>
      <c r="G159" s="330">
        <v>0</v>
      </c>
      <c r="H159" s="330">
        <f>H161</f>
        <v>300</v>
      </c>
      <c r="I159" s="330">
        <f t="shared" ref="I159:J159" si="97">I161</f>
        <v>300</v>
      </c>
      <c r="J159" s="582">
        <f t="shared" si="97"/>
        <v>300</v>
      </c>
    </row>
    <row r="160" spans="1:13" x14ac:dyDescent="0.25">
      <c r="A160" s="759" t="s">
        <v>168</v>
      </c>
      <c r="B160" s="760"/>
      <c r="C160" s="761"/>
      <c r="D160" s="501" t="s">
        <v>9</v>
      </c>
      <c r="E160" s="331"/>
      <c r="F160" s="331"/>
      <c r="G160" s="331"/>
      <c r="H160" s="331"/>
      <c r="I160" s="331"/>
      <c r="J160" s="583"/>
    </row>
    <row r="161" spans="1:12" x14ac:dyDescent="0.25">
      <c r="A161" s="561"/>
      <c r="B161" s="272">
        <v>3</v>
      </c>
      <c r="C161" s="36"/>
      <c r="D161" s="122" t="s">
        <v>13</v>
      </c>
      <c r="E161" s="332">
        <v>0</v>
      </c>
      <c r="F161" s="332">
        <v>250</v>
      </c>
      <c r="G161" s="332">
        <v>0</v>
      </c>
      <c r="H161" s="332">
        <f>H162</f>
        <v>300</v>
      </c>
      <c r="I161" s="332">
        <f t="shared" ref="I161:J161" si="98">I162</f>
        <v>300</v>
      </c>
      <c r="J161" s="584">
        <f t="shared" si="98"/>
        <v>300</v>
      </c>
    </row>
    <row r="162" spans="1:12" x14ac:dyDescent="0.25">
      <c r="A162" s="562"/>
      <c r="B162" s="273">
        <v>32</v>
      </c>
      <c r="C162" s="506"/>
      <c r="D162" s="29" t="s">
        <v>25</v>
      </c>
      <c r="E162" s="333">
        <v>0</v>
      </c>
      <c r="F162" s="333">
        <v>250</v>
      </c>
      <c r="G162" s="333">
        <v>0</v>
      </c>
      <c r="H162" s="333">
        <f>H163</f>
        <v>300</v>
      </c>
      <c r="I162" s="333">
        <f t="shared" ref="I162:J162" si="99">I163</f>
        <v>300</v>
      </c>
      <c r="J162" s="585">
        <f t="shared" si="99"/>
        <v>300</v>
      </c>
    </row>
    <row r="163" spans="1:12" x14ac:dyDescent="0.25">
      <c r="A163" s="547"/>
      <c r="B163" s="44">
        <v>329</v>
      </c>
      <c r="C163" s="41"/>
      <c r="D163" s="43" t="s">
        <v>57</v>
      </c>
      <c r="E163" s="334">
        <v>0</v>
      </c>
      <c r="F163" s="334">
        <v>250</v>
      </c>
      <c r="G163" s="334">
        <v>0</v>
      </c>
      <c r="H163" s="334">
        <f>H164+H165</f>
        <v>300</v>
      </c>
      <c r="I163" s="334">
        <f t="shared" ref="I163:J163" si="100">I164+I165</f>
        <v>300</v>
      </c>
      <c r="J163" s="586">
        <f t="shared" si="100"/>
        <v>300</v>
      </c>
    </row>
    <row r="164" spans="1:12" ht="26.25" x14ac:dyDescent="0.25">
      <c r="A164" s="546"/>
      <c r="B164" s="25">
        <v>3291</v>
      </c>
      <c r="C164" s="270"/>
      <c r="D164" s="24" t="s">
        <v>225</v>
      </c>
      <c r="E164" s="335">
        <v>0</v>
      </c>
      <c r="F164" s="335">
        <v>250</v>
      </c>
      <c r="G164" s="335">
        <v>0</v>
      </c>
      <c r="H164" s="335">
        <v>0</v>
      </c>
      <c r="I164" s="335">
        <v>0</v>
      </c>
      <c r="J164" s="587">
        <v>0</v>
      </c>
    </row>
    <row r="165" spans="1:12" x14ac:dyDescent="0.25">
      <c r="A165" s="546"/>
      <c r="B165" s="25">
        <v>3299</v>
      </c>
      <c r="C165" s="270"/>
      <c r="D165" s="24" t="s">
        <v>57</v>
      </c>
      <c r="E165" s="335">
        <v>0</v>
      </c>
      <c r="F165" s="335">
        <v>0</v>
      </c>
      <c r="G165" s="76">
        <v>0</v>
      </c>
      <c r="H165" s="76">
        <v>300</v>
      </c>
      <c r="I165" s="76">
        <v>300</v>
      </c>
      <c r="J165" s="540">
        <v>300</v>
      </c>
    </row>
    <row r="166" spans="1:12" x14ac:dyDescent="0.25">
      <c r="A166" s="588" t="s">
        <v>71</v>
      </c>
      <c r="B166" s="32"/>
      <c r="C166" s="33"/>
      <c r="D166" s="336" t="s">
        <v>79</v>
      </c>
      <c r="E166" s="257">
        <v>1112.1300000000001</v>
      </c>
      <c r="F166" s="257">
        <f>F167</f>
        <v>1000</v>
      </c>
      <c r="G166" s="257">
        <f>G167</f>
        <v>1262.71</v>
      </c>
      <c r="H166" s="257">
        <f>H167</f>
        <v>0</v>
      </c>
      <c r="I166" s="257">
        <f t="shared" ref="I166:J166" si="101">I167</f>
        <v>0</v>
      </c>
      <c r="J166" s="589">
        <f t="shared" si="101"/>
        <v>0</v>
      </c>
    </row>
    <row r="167" spans="1:12" ht="30" x14ac:dyDescent="0.25">
      <c r="A167" s="590" t="s">
        <v>82</v>
      </c>
      <c r="B167" s="96"/>
      <c r="C167" s="97"/>
      <c r="D167" s="263" t="s">
        <v>80</v>
      </c>
      <c r="E167" s="72">
        <v>1112.1300000000001</v>
      </c>
      <c r="F167" s="72">
        <v>1000</v>
      </c>
      <c r="G167" s="258">
        <f>G169</f>
        <v>1262.71</v>
      </c>
      <c r="H167" s="258">
        <f>H169</f>
        <v>0</v>
      </c>
      <c r="I167" s="258">
        <f t="shared" ref="I167:J167" si="102">I169</f>
        <v>0</v>
      </c>
      <c r="J167" s="591">
        <f t="shared" si="102"/>
        <v>0</v>
      </c>
      <c r="K167" s="534"/>
    </row>
    <row r="168" spans="1:12" x14ac:dyDescent="0.25">
      <c r="A168" s="736" t="s">
        <v>133</v>
      </c>
      <c r="B168" s="737"/>
      <c r="C168" s="738"/>
      <c r="D168" s="495" t="s">
        <v>131</v>
      </c>
      <c r="E168" s="71"/>
      <c r="F168" s="71"/>
      <c r="G168" s="310"/>
      <c r="H168" s="310"/>
      <c r="I168" s="310"/>
      <c r="J168" s="545"/>
    </row>
    <row r="169" spans="1:12" x14ac:dyDescent="0.25">
      <c r="A169" s="561"/>
      <c r="B169" s="37">
        <v>3</v>
      </c>
      <c r="C169" s="36"/>
      <c r="D169" s="337" t="s">
        <v>13</v>
      </c>
      <c r="E169" s="73">
        <v>1112.1300000000001</v>
      </c>
      <c r="F169" s="73">
        <v>1000</v>
      </c>
      <c r="G169" s="259">
        <f t="shared" ref="G169:J171" si="103">G170</f>
        <v>1262.71</v>
      </c>
      <c r="H169" s="259">
        <f>H170</f>
        <v>0</v>
      </c>
      <c r="I169" s="259">
        <f t="shared" ref="I169:J170" si="104">I170</f>
        <v>0</v>
      </c>
      <c r="J169" s="592">
        <f t="shared" si="104"/>
        <v>0</v>
      </c>
      <c r="L169" s="310"/>
    </row>
    <row r="170" spans="1:12" ht="26.25" x14ac:dyDescent="0.25">
      <c r="A170" s="562"/>
      <c r="B170" s="505">
        <v>37</v>
      </c>
      <c r="C170" s="506"/>
      <c r="D170" s="338" t="s">
        <v>254</v>
      </c>
      <c r="E170" s="74">
        <v>1112.1300000000001</v>
      </c>
      <c r="F170" s="74">
        <v>1000</v>
      </c>
      <c r="G170" s="260">
        <f t="shared" si="103"/>
        <v>1262.71</v>
      </c>
      <c r="H170" s="260">
        <f>H171</f>
        <v>0</v>
      </c>
      <c r="I170" s="260">
        <f t="shared" si="104"/>
        <v>0</v>
      </c>
      <c r="J170" s="593">
        <f t="shared" si="104"/>
        <v>0</v>
      </c>
    </row>
    <row r="171" spans="1:12" x14ac:dyDescent="0.25">
      <c r="A171" s="547"/>
      <c r="B171" s="45">
        <v>372</v>
      </c>
      <c r="C171" s="41"/>
      <c r="D171" s="253" t="s">
        <v>81</v>
      </c>
      <c r="E171" s="75">
        <v>1112.1300000000001</v>
      </c>
      <c r="F171" s="75"/>
      <c r="G171" s="261">
        <f t="shared" si="103"/>
        <v>1262.71</v>
      </c>
      <c r="H171" s="261">
        <f t="shared" si="103"/>
        <v>0</v>
      </c>
      <c r="I171" s="261">
        <f t="shared" si="103"/>
        <v>0</v>
      </c>
      <c r="J171" s="594">
        <f t="shared" si="103"/>
        <v>0</v>
      </c>
    </row>
    <row r="172" spans="1:12" ht="26.25" x14ac:dyDescent="0.25">
      <c r="A172" s="717">
        <v>3723</v>
      </c>
      <c r="B172" s="718"/>
      <c r="C172" s="719"/>
      <c r="D172" s="266" t="s">
        <v>255</v>
      </c>
      <c r="E172" s="59">
        <v>1112.1300000000001</v>
      </c>
      <c r="F172" s="59">
        <v>1000</v>
      </c>
      <c r="G172" s="59">
        <v>1262.71</v>
      </c>
      <c r="H172" s="59">
        <v>0</v>
      </c>
      <c r="I172" s="59">
        <v>0</v>
      </c>
      <c r="J172" s="548">
        <v>0</v>
      </c>
    </row>
    <row r="173" spans="1:12" x14ac:dyDescent="0.25">
      <c r="A173" s="595" t="s">
        <v>182</v>
      </c>
      <c r="B173" s="94"/>
      <c r="C173" s="95"/>
      <c r="D173" s="339" t="s">
        <v>83</v>
      </c>
      <c r="E173" s="340">
        <f t="shared" ref="E173:J173" si="105">E175+E180+E189</f>
        <v>6534.24</v>
      </c>
      <c r="F173" s="340">
        <f t="shared" si="105"/>
        <v>0</v>
      </c>
      <c r="G173" s="340">
        <f t="shared" si="105"/>
        <v>11537.9</v>
      </c>
      <c r="H173" s="340">
        <f t="shared" si="105"/>
        <v>1600</v>
      </c>
      <c r="I173" s="340">
        <f t="shared" si="105"/>
        <v>600</v>
      </c>
      <c r="J173" s="596">
        <f t="shared" si="105"/>
        <v>600</v>
      </c>
    </row>
    <row r="174" spans="1:12" x14ac:dyDescent="0.25">
      <c r="A174" s="705" t="s">
        <v>168</v>
      </c>
      <c r="B174" s="706"/>
      <c r="C174" s="707"/>
      <c r="D174" s="342" t="s">
        <v>132</v>
      </c>
      <c r="E174" s="59"/>
      <c r="F174" s="59">
        <v>0</v>
      </c>
      <c r="G174" s="76"/>
      <c r="H174" s="76"/>
      <c r="I174" s="76"/>
      <c r="J174" s="540"/>
    </row>
    <row r="175" spans="1:12" x14ac:dyDescent="0.25">
      <c r="A175" s="597" t="s">
        <v>73</v>
      </c>
      <c r="B175" s="96"/>
      <c r="C175" s="97"/>
      <c r="D175" s="263" t="s">
        <v>85</v>
      </c>
      <c r="E175" s="262">
        <f t="shared" ref="E175:J178" si="106">E176</f>
        <v>2902.36</v>
      </c>
      <c r="F175" s="262">
        <f t="shared" si="106"/>
        <v>0</v>
      </c>
      <c r="G175" s="262">
        <f t="shared" si="106"/>
        <v>0</v>
      </c>
      <c r="H175" s="262">
        <f t="shared" si="106"/>
        <v>500</v>
      </c>
      <c r="I175" s="262">
        <f t="shared" si="106"/>
        <v>0</v>
      </c>
      <c r="J175" s="598">
        <f t="shared" si="106"/>
        <v>0</v>
      </c>
    </row>
    <row r="176" spans="1:12" x14ac:dyDescent="0.25">
      <c r="A176" s="561"/>
      <c r="B176" s="37">
        <v>4</v>
      </c>
      <c r="C176" s="36"/>
      <c r="D176" s="343" t="s">
        <v>15</v>
      </c>
      <c r="E176" s="251">
        <f t="shared" si="106"/>
        <v>2902.36</v>
      </c>
      <c r="F176" s="251">
        <f t="shared" si="106"/>
        <v>0</v>
      </c>
      <c r="G176" s="251">
        <f t="shared" si="106"/>
        <v>0</v>
      </c>
      <c r="H176" s="251">
        <f>H177</f>
        <v>500</v>
      </c>
      <c r="I176" s="251">
        <f t="shared" si="106"/>
        <v>0</v>
      </c>
      <c r="J176" s="541">
        <f t="shared" si="106"/>
        <v>0</v>
      </c>
    </row>
    <row r="177" spans="1:10" x14ac:dyDescent="0.25">
      <c r="A177" s="562"/>
      <c r="B177" s="505">
        <v>45</v>
      </c>
      <c r="C177" s="506"/>
      <c r="D177" s="344" t="s">
        <v>86</v>
      </c>
      <c r="E177" s="256">
        <f t="shared" si="106"/>
        <v>2902.36</v>
      </c>
      <c r="F177" s="256">
        <f t="shared" si="106"/>
        <v>0</v>
      </c>
      <c r="G177" s="256">
        <f t="shared" si="106"/>
        <v>0</v>
      </c>
      <c r="H177" s="256">
        <f>H178</f>
        <v>500</v>
      </c>
      <c r="I177" s="256">
        <f>I178</f>
        <v>0</v>
      </c>
      <c r="J177" s="563">
        <f>J178</f>
        <v>0</v>
      </c>
    </row>
    <row r="178" spans="1:10" x14ac:dyDescent="0.25">
      <c r="A178" s="547"/>
      <c r="B178" s="45">
        <v>451</v>
      </c>
      <c r="C178" s="41"/>
      <c r="D178" s="345" t="s">
        <v>87</v>
      </c>
      <c r="E178" s="161">
        <f t="shared" si="106"/>
        <v>2902.36</v>
      </c>
      <c r="F178" s="161">
        <f t="shared" si="106"/>
        <v>0</v>
      </c>
      <c r="G178" s="161">
        <f t="shared" si="106"/>
        <v>0</v>
      </c>
      <c r="H178" s="161">
        <f>H179</f>
        <v>500</v>
      </c>
      <c r="I178" s="161">
        <f t="shared" ref="I178:J178" si="107">I179</f>
        <v>0</v>
      </c>
      <c r="J178" s="544">
        <f t="shared" si="107"/>
        <v>0</v>
      </c>
    </row>
    <row r="179" spans="1:10" x14ac:dyDescent="0.25">
      <c r="A179" s="717">
        <v>4511</v>
      </c>
      <c r="B179" s="718"/>
      <c r="C179" s="719"/>
      <c r="D179" s="266" t="s">
        <v>87</v>
      </c>
      <c r="E179" s="59">
        <v>2902.36</v>
      </c>
      <c r="F179" s="59">
        <v>0</v>
      </c>
      <c r="G179" s="76">
        <v>0</v>
      </c>
      <c r="H179" s="76">
        <v>500</v>
      </c>
      <c r="I179" s="76">
        <v>0</v>
      </c>
      <c r="J179" s="540">
        <v>0</v>
      </c>
    </row>
    <row r="180" spans="1:10" x14ac:dyDescent="0.25">
      <c r="A180" s="786" t="s">
        <v>183</v>
      </c>
      <c r="B180" s="787"/>
      <c r="C180" s="788"/>
      <c r="D180" s="341" t="s">
        <v>184</v>
      </c>
      <c r="E180" s="262">
        <f t="shared" ref="E180:F180" si="108">E181</f>
        <v>3131.88</v>
      </c>
      <c r="F180" s="262">
        <f t="shared" si="108"/>
        <v>0</v>
      </c>
      <c r="G180" s="262">
        <f t="shared" ref="G180:H182" si="109">G181</f>
        <v>10937.9</v>
      </c>
      <c r="H180" s="262">
        <f t="shared" si="109"/>
        <v>500</v>
      </c>
      <c r="I180" s="262">
        <f t="shared" ref="I180:J180" si="110">I181</f>
        <v>0</v>
      </c>
      <c r="J180" s="598">
        <f t="shared" si="110"/>
        <v>0</v>
      </c>
    </row>
    <row r="181" spans="1:10" x14ac:dyDescent="0.25">
      <c r="A181" s="789">
        <v>4</v>
      </c>
      <c r="B181" s="790"/>
      <c r="C181" s="791"/>
      <c r="D181" s="504" t="s">
        <v>15</v>
      </c>
      <c r="E181" s="251">
        <f t="shared" ref="E181:F181" si="111">E182</f>
        <v>3131.88</v>
      </c>
      <c r="F181" s="251">
        <f t="shared" si="111"/>
        <v>0</v>
      </c>
      <c r="G181" s="251">
        <f t="shared" si="109"/>
        <v>10937.9</v>
      </c>
      <c r="H181" s="251">
        <f t="shared" si="109"/>
        <v>500</v>
      </c>
      <c r="I181" s="251">
        <f t="shared" ref="I181:J181" si="112">I182</f>
        <v>0</v>
      </c>
      <c r="J181" s="541">
        <f t="shared" si="112"/>
        <v>0</v>
      </c>
    </row>
    <row r="182" spans="1:10" x14ac:dyDescent="0.25">
      <c r="A182" s="792">
        <v>42</v>
      </c>
      <c r="B182" s="793"/>
      <c r="C182" s="794"/>
      <c r="D182" s="265" t="s">
        <v>125</v>
      </c>
      <c r="E182" s="260">
        <f t="shared" ref="E182:F182" si="113">E183</f>
        <v>3131.88</v>
      </c>
      <c r="F182" s="260">
        <f t="shared" si="113"/>
        <v>0</v>
      </c>
      <c r="G182" s="260">
        <f t="shared" si="109"/>
        <v>10937.9</v>
      </c>
      <c r="H182" s="260">
        <f t="shared" si="109"/>
        <v>500</v>
      </c>
      <c r="I182" s="260">
        <f>I183</f>
        <v>0</v>
      </c>
      <c r="J182" s="593">
        <f>J183</f>
        <v>0</v>
      </c>
    </row>
    <row r="183" spans="1:10" x14ac:dyDescent="0.25">
      <c r="A183" s="599">
        <v>422</v>
      </c>
      <c r="B183" s="131"/>
      <c r="C183" s="132"/>
      <c r="D183" s="346" t="s">
        <v>173</v>
      </c>
      <c r="E183" s="347">
        <f t="shared" ref="E183:F183" si="114">E184+E185+E186+E187+E188</f>
        <v>3131.88</v>
      </c>
      <c r="F183" s="347">
        <f t="shared" si="114"/>
        <v>0</v>
      </c>
      <c r="G183" s="347">
        <f>G184+G185+G186+G187+G188</f>
        <v>10937.9</v>
      </c>
      <c r="H183" s="347">
        <f t="shared" ref="H183:J183" si="115">H184+H185+H186+H187+H188</f>
        <v>500</v>
      </c>
      <c r="I183" s="347">
        <f t="shared" si="115"/>
        <v>0</v>
      </c>
      <c r="J183" s="600">
        <f t="shared" si="115"/>
        <v>0</v>
      </c>
    </row>
    <row r="184" spans="1:10" x14ac:dyDescent="0.25">
      <c r="A184" s="546">
        <v>4221</v>
      </c>
      <c r="B184" s="23"/>
      <c r="C184" s="270"/>
      <c r="D184" s="498" t="s">
        <v>185</v>
      </c>
      <c r="E184" s="71">
        <v>0</v>
      </c>
      <c r="F184" s="71">
        <v>0</v>
      </c>
      <c r="G184" s="310">
        <v>0</v>
      </c>
      <c r="H184" s="310">
        <v>0</v>
      </c>
      <c r="I184" s="310">
        <v>0</v>
      </c>
      <c r="J184" s="545">
        <v>0</v>
      </c>
    </row>
    <row r="185" spans="1:10" x14ac:dyDescent="0.25">
      <c r="A185" s="546">
        <v>4222</v>
      </c>
      <c r="B185" s="23"/>
      <c r="C185" s="270"/>
      <c r="D185" s="498" t="s">
        <v>186</v>
      </c>
      <c r="E185" s="71">
        <v>0</v>
      </c>
      <c r="F185" s="71">
        <v>0</v>
      </c>
      <c r="G185" s="310">
        <v>0</v>
      </c>
      <c r="H185" s="310">
        <v>0</v>
      </c>
      <c r="I185" s="310">
        <v>0</v>
      </c>
      <c r="J185" s="545">
        <v>0</v>
      </c>
    </row>
    <row r="186" spans="1:10" x14ac:dyDescent="0.25">
      <c r="A186" s="546">
        <v>4223</v>
      </c>
      <c r="B186" s="23"/>
      <c r="C186" s="270"/>
      <c r="D186" s="498" t="s">
        <v>227</v>
      </c>
      <c r="E186" s="71">
        <v>3131.88</v>
      </c>
      <c r="F186" s="71">
        <v>0</v>
      </c>
      <c r="G186" s="310">
        <v>10937.9</v>
      </c>
      <c r="H186" s="310">
        <v>500</v>
      </c>
      <c r="I186" s="310">
        <v>0</v>
      </c>
      <c r="J186" s="545">
        <v>0</v>
      </c>
    </row>
    <row r="187" spans="1:10" x14ac:dyDescent="0.25">
      <c r="A187" s="546">
        <v>4226</v>
      </c>
      <c r="B187" s="23"/>
      <c r="C187" s="270"/>
      <c r="D187" s="498" t="s">
        <v>187</v>
      </c>
      <c r="E187" s="71">
        <v>0</v>
      </c>
      <c r="F187" s="71">
        <v>0</v>
      </c>
      <c r="G187" s="310">
        <v>0</v>
      </c>
      <c r="H187" s="310">
        <v>0</v>
      </c>
      <c r="I187" s="310">
        <v>0</v>
      </c>
      <c r="J187" s="545">
        <v>0</v>
      </c>
    </row>
    <row r="188" spans="1:10" x14ac:dyDescent="0.25">
      <c r="A188" s="546">
        <v>4227</v>
      </c>
      <c r="B188" s="23"/>
      <c r="C188" s="270"/>
      <c r="D188" s="498" t="s">
        <v>188</v>
      </c>
      <c r="E188" s="71">
        <v>0</v>
      </c>
      <c r="F188" s="71">
        <v>0</v>
      </c>
      <c r="G188" s="310">
        <v>0</v>
      </c>
      <c r="H188" s="310">
        <v>0</v>
      </c>
      <c r="I188" s="310">
        <v>0</v>
      </c>
      <c r="J188" s="545">
        <v>0</v>
      </c>
    </row>
    <row r="189" spans="1:10" x14ac:dyDescent="0.25">
      <c r="A189" s="597" t="s">
        <v>217</v>
      </c>
      <c r="B189" s="96"/>
      <c r="C189" s="97"/>
      <c r="D189" s="263" t="s">
        <v>218</v>
      </c>
      <c r="E189" s="262">
        <f t="shared" ref="E189:G191" si="116">E190</f>
        <v>500</v>
      </c>
      <c r="F189" s="262">
        <f t="shared" si="116"/>
        <v>0</v>
      </c>
      <c r="G189" s="262">
        <f t="shared" si="116"/>
        <v>600</v>
      </c>
      <c r="H189" s="262">
        <f>H190</f>
        <v>600</v>
      </c>
      <c r="I189" s="262">
        <f t="shared" ref="I189:J190" si="117">I190</f>
        <v>600</v>
      </c>
      <c r="J189" s="598">
        <f t="shared" si="117"/>
        <v>600</v>
      </c>
    </row>
    <row r="190" spans="1:10" x14ac:dyDescent="0.25">
      <c r="A190" s="561"/>
      <c r="B190" s="37">
        <v>4</v>
      </c>
      <c r="C190" s="36"/>
      <c r="D190" s="264" t="s">
        <v>15</v>
      </c>
      <c r="E190" s="251">
        <f t="shared" si="116"/>
        <v>500</v>
      </c>
      <c r="F190" s="251">
        <f t="shared" si="116"/>
        <v>0</v>
      </c>
      <c r="G190" s="251">
        <f t="shared" si="116"/>
        <v>600</v>
      </c>
      <c r="H190" s="251">
        <f>H191</f>
        <v>600</v>
      </c>
      <c r="I190" s="251">
        <f t="shared" si="117"/>
        <v>600</v>
      </c>
      <c r="J190" s="541">
        <f t="shared" si="117"/>
        <v>600</v>
      </c>
    </row>
    <row r="191" spans="1:10" x14ac:dyDescent="0.25">
      <c r="A191" s="562"/>
      <c r="B191" s="505">
        <v>42</v>
      </c>
      <c r="C191" s="506"/>
      <c r="D191" s="348" t="s">
        <v>31</v>
      </c>
      <c r="E191" s="256">
        <f t="shared" si="116"/>
        <v>500</v>
      </c>
      <c r="F191" s="256">
        <f t="shared" si="116"/>
        <v>0</v>
      </c>
      <c r="G191" s="256">
        <f t="shared" si="116"/>
        <v>600</v>
      </c>
      <c r="H191" s="256">
        <f>H192</f>
        <v>600</v>
      </c>
      <c r="I191" s="256">
        <f>I192</f>
        <v>600</v>
      </c>
      <c r="J191" s="563">
        <f>J192</f>
        <v>600</v>
      </c>
    </row>
    <row r="192" spans="1:10" x14ac:dyDescent="0.25">
      <c r="A192" s="547"/>
      <c r="B192" s="45">
        <v>424</v>
      </c>
      <c r="C192" s="41"/>
      <c r="D192" s="349" t="s">
        <v>229</v>
      </c>
      <c r="E192" s="161">
        <f t="shared" ref="E192:F192" si="118">E193</f>
        <v>500</v>
      </c>
      <c r="F192" s="161">
        <f t="shared" si="118"/>
        <v>0</v>
      </c>
      <c r="G192" s="161">
        <f>G193</f>
        <v>600</v>
      </c>
      <c r="H192" s="161">
        <f>H193</f>
        <v>600</v>
      </c>
      <c r="I192" s="161">
        <f>I193</f>
        <v>600</v>
      </c>
      <c r="J192" s="544">
        <f>J193</f>
        <v>600</v>
      </c>
    </row>
    <row r="193" spans="1:10" x14ac:dyDescent="0.25">
      <c r="A193" s="717">
        <v>4241</v>
      </c>
      <c r="B193" s="718"/>
      <c r="C193" s="719"/>
      <c r="D193" s="266" t="s">
        <v>230</v>
      </c>
      <c r="E193" s="59">
        <v>500</v>
      </c>
      <c r="F193" s="59">
        <v>0</v>
      </c>
      <c r="G193" s="76">
        <v>600</v>
      </c>
      <c r="H193" s="76">
        <v>600</v>
      </c>
      <c r="I193" s="76">
        <v>600</v>
      </c>
      <c r="J193" s="540">
        <v>600</v>
      </c>
    </row>
    <row r="194" spans="1:10" x14ac:dyDescent="0.25">
      <c r="A194" s="780" t="s">
        <v>88</v>
      </c>
      <c r="B194" s="781"/>
      <c r="C194" s="782"/>
      <c r="D194" s="350" t="s">
        <v>89</v>
      </c>
      <c r="E194" s="267">
        <f t="shared" ref="E194:F194" si="119">E196</f>
        <v>7810.26</v>
      </c>
      <c r="F194" s="267">
        <f t="shared" si="119"/>
        <v>0</v>
      </c>
      <c r="G194" s="267">
        <f>G196</f>
        <v>381.69</v>
      </c>
      <c r="H194" s="267">
        <f>H196</f>
        <v>500</v>
      </c>
      <c r="I194" s="267">
        <f t="shared" ref="I194:J194" si="120">I196</f>
        <v>0</v>
      </c>
      <c r="J194" s="601">
        <f t="shared" si="120"/>
        <v>0</v>
      </c>
    </row>
    <row r="195" spans="1:10" x14ac:dyDescent="0.25">
      <c r="A195" s="602" t="s">
        <v>168</v>
      </c>
      <c r="B195" s="351"/>
      <c r="C195" s="352"/>
      <c r="D195" s="130" t="s">
        <v>130</v>
      </c>
      <c r="G195" s="76"/>
      <c r="H195" s="310"/>
      <c r="I195" s="76"/>
      <c r="J195" s="540"/>
    </row>
    <row r="196" spans="1:10" x14ac:dyDescent="0.25">
      <c r="A196" s="603"/>
      <c r="B196" s="38">
        <v>3</v>
      </c>
      <c r="C196" s="39"/>
      <c r="D196" s="135" t="s">
        <v>13</v>
      </c>
      <c r="E196" s="251">
        <f t="shared" ref="E196:G198" si="121">E197</f>
        <v>7810.26</v>
      </c>
      <c r="F196" s="251">
        <f t="shared" si="121"/>
        <v>0</v>
      </c>
      <c r="G196" s="251">
        <f t="shared" si="121"/>
        <v>381.69</v>
      </c>
      <c r="H196" s="251">
        <f>H197</f>
        <v>500</v>
      </c>
      <c r="I196" s="251">
        <f t="shared" ref="I196:J198" si="122">I197</f>
        <v>0</v>
      </c>
      <c r="J196" s="541">
        <f t="shared" si="122"/>
        <v>0</v>
      </c>
    </row>
    <row r="197" spans="1:10" x14ac:dyDescent="0.25">
      <c r="A197" s="604"/>
      <c r="B197" s="502">
        <v>32</v>
      </c>
      <c r="C197" s="503"/>
      <c r="D197" s="136" t="s">
        <v>25</v>
      </c>
      <c r="E197" s="256">
        <f t="shared" si="121"/>
        <v>7810.26</v>
      </c>
      <c r="F197" s="256">
        <f t="shared" si="121"/>
        <v>0</v>
      </c>
      <c r="G197" s="256">
        <f t="shared" si="121"/>
        <v>381.69</v>
      </c>
      <c r="H197" s="256">
        <f>H198</f>
        <v>500</v>
      </c>
      <c r="I197" s="256">
        <f t="shared" si="122"/>
        <v>0</v>
      </c>
      <c r="J197" s="563">
        <f t="shared" si="122"/>
        <v>0</v>
      </c>
    </row>
    <row r="198" spans="1:10" x14ac:dyDescent="0.25">
      <c r="A198" s="551"/>
      <c r="B198" s="40">
        <v>322</v>
      </c>
      <c r="C198" s="42"/>
      <c r="D198" s="137" t="s">
        <v>43</v>
      </c>
      <c r="E198" s="161">
        <f t="shared" si="121"/>
        <v>7810.26</v>
      </c>
      <c r="F198" s="161">
        <f t="shared" si="121"/>
        <v>0</v>
      </c>
      <c r="G198" s="161">
        <f t="shared" si="121"/>
        <v>381.69</v>
      </c>
      <c r="H198" s="161">
        <f>H199</f>
        <v>500</v>
      </c>
      <c r="I198" s="161">
        <f t="shared" si="122"/>
        <v>0</v>
      </c>
      <c r="J198" s="544">
        <f t="shared" si="122"/>
        <v>0</v>
      </c>
    </row>
    <row r="199" spans="1:10" x14ac:dyDescent="0.25">
      <c r="A199" s="717">
        <v>3232</v>
      </c>
      <c r="B199" s="718"/>
      <c r="C199" s="719"/>
      <c r="D199" s="133" t="s">
        <v>68</v>
      </c>
      <c r="E199" s="59">
        <v>7810.26</v>
      </c>
      <c r="F199" s="59">
        <v>0</v>
      </c>
      <c r="G199" s="76">
        <v>381.69</v>
      </c>
      <c r="H199" s="310">
        <v>500</v>
      </c>
      <c r="I199" s="76">
        <v>0</v>
      </c>
      <c r="J199" s="540">
        <v>0</v>
      </c>
    </row>
    <row r="200" spans="1:10" ht="30" x14ac:dyDescent="0.25">
      <c r="A200" s="560" t="s">
        <v>71</v>
      </c>
      <c r="B200" s="98"/>
      <c r="C200" s="95"/>
      <c r="D200" s="322" t="s">
        <v>181</v>
      </c>
      <c r="E200" s="353">
        <f t="shared" ref="E200:F200" si="123">E201+E323+E344+E358+E364+E405+E421+E426+E433+E443+E449</f>
        <v>686160.32</v>
      </c>
      <c r="F200" s="353">
        <f t="shared" si="123"/>
        <v>753260.05</v>
      </c>
      <c r="G200" s="353">
        <f>G201+G323+G344+G358+G364+G405+G421+G426+G433+G443+G449</f>
        <v>872619.50999999989</v>
      </c>
      <c r="H200" s="353">
        <f t="shared" ref="H200:J200" si="124">H201+H323+H344+H358+H364+H405+H421+H426+H433+H443+H449</f>
        <v>800042</v>
      </c>
      <c r="I200" s="353">
        <f t="shared" si="124"/>
        <v>800042</v>
      </c>
      <c r="J200" s="605">
        <f t="shared" si="124"/>
        <v>800042</v>
      </c>
    </row>
    <row r="201" spans="1:10" x14ac:dyDescent="0.25">
      <c r="A201" s="590" t="s">
        <v>38</v>
      </c>
      <c r="B201" s="96"/>
      <c r="C201" s="97"/>
      <c r="D201" s="263" t="s">
        <v>11</v>
      </c>
      <c r="E201" s="262">
        <f t="shared" ref="E201:F201" si="125">E203+E236+E244+E278+E290+E295+E319</f>
        <v>11683.49</v>
      </c>
      <c r="F201" s="262">
        <f t="shared" si="125"/>
        <v>11700</v>
      </c>
      <c r="G201" s="262">
        <f>G203+G236+G244+G278+G290+G295+G319</f>
        <v>17664.73</v>
      </c>
      <c r="H201" s="262">
        <f>H203+H236+H244+H278+H290+H295+H319</f>
        <v>16963.18</v>
      </c>
      <c r="I201" s="262">
        <f>I203+I236+I244+I278+I290+I295+I319</f>
        <v>16963.18</v>
      </c>
      <c r="J201" s="598">
        <f>J203+J236+J244+J278+J290+J295+J319</f>
        <v>16963.18</v>
      </c>
    </row>
    <row r="202" spans="1:10" x14ac:dyDescent="0.25">
      <c r="A202" s="783" t="s">
        <v>135</v>
      </c>
      <c r="B202" s="784"/>
      <c r="C202" s="785"/>
      <c r="D202" s="354" t="s">
        <v>134</v>
      </c>
      <c r="E202" s="59">
        <f t="shared" ref="E202:F202" si="126">E203+E236</f>
        <v>2314.8199999999997</v>
      </c>
      <c r="F202" s="59">
        <f t="shared" si="126"/>
        <v>4000</v>
      </c>
      <c r="G202" s="59">
        <f>G203+G236</f>
        <v>6000</v>
      </c>
      <c r="H202" s="59">
        <f t="shared" ref="H202:J202" si="127">H203+H236</f>
        <v>6000</v>
      </c>
      <c r="I202" s="59">
        <f t="shared" si="127"/>
        <v>6000</v>
      </c>
      <c r="J202" s="548">
        <f t="shared" si="127"/>
        <v>6000</v>
      </c>
    </row>
    <row r="203" spans="1:10" x14ac:dyDescent="0.25">
      <c r="A203" s="561"/>
      <c r="B203" s="37">
        <v>3</v>
      </c>
      <c r="C203" s="36"/>
      <c r="D203" s="496" t="s">
        <v>13</v>
      </c>
      <c r="E203" s="251">
        <f t="shared" ref="E203:F203" si="128">E204+E232</f>
        <v>2152.5099999999998</v>
      </c>
      <c r="F203" s="251">
        <f t="shared" si="128"/>
        <v>4000</v>
      </c>
      <c r="G203" s="251">
        <f>G204+G232</f>
        <v>5797.5</v>
      </c>
      <c r="H203" s="251">
        <f t="shared" ref="H203:J203" si="129">H204+H232</f>
        <v>5797.5</v>
      </c>
      <c r="I203" s="251">
        <f t="shared" si="129"/>
        <v>5797.5</v>
      </c>
      <c r="J203" s="541">
        <f t="shared" si="129"/>
        <v>5797.5</v>
      </c>
    </row>
    <row r="204" spans="1:10" x14ac:dyDescent="0.25">
      <c r="A204" s="562"/>
      <c r="B204" s="505">
        <v>32</v>
      </c>
      <c r="C204" s="506"/>
      <c r="D204" s="252" t="s">
        <v>25</v>
      </c>
      <c r="E204" s="256">
        <f t="shared" ref="E204:F204" si="130">E205+E209+E216+E226</f>
        <v>2152.5099999999998</v>
      </c>
      <c r="F204" s="256">
        <f t="shared" si="130"/>
        <v>4000</v>
      </c>
      <c r="G204" s="256">
        <f>G205+G209+G216+G226</f>
        <v>5797.5</v>
      </c>
      <c r="H204" s="256">
        <f t="shared" ref="H204:J204" si="131">H205+H209+H216+H226</f>
        <v>5797.5</v>
      </c>
      <c r="I204" s="256">
        <f t="shared" si="131"/>
        <v>5797.5</v>
      </c>
      <c r="J204" s="563">
        <f t="shared" si="131"/>
        <v>5797.5</v>
      </c>
    </row>
    <row r="205" spans="1:10" x14ac:dyDescent="0.25">
      <c r="A205" s="547"/>
      <c r="B205" s="45">
        <v>321</v>
      </c>
      <c r="C205" s="41"/>
      <c r="D205" s="509" t="s">
        <v>39</v>
      </c>
      <c r="E205" s="161">
        <f t="shared" ref="E205:F205" si="132">E206+E207+E208</f>
        <v>70</v>
      </c>
      <c r="F205" s="161">
        <f t="shared" si="132"/>
        <v>350</v>
      </c>
      <c r="G205" s="161">
        <f>G206+G207+G208</f>
        <v>350</v>
      </c>
      <c r="H205" s="161">
        <f t="shared" ref="H205:J205" si="133">H206+H207+H208</f>
        <v>350</v>
      </c>
      <c r="I205" s="161">
        <f t="shared" si="133"/>
        <v>350</v>
      </c>
      <c r="J205" s="544">
        <f t="shared" si="133"/>
        <v>350</v>
      </c>
    </row>
    <row r="206" spans="1:10" x14ac:dyDescent="0.25">
      <c r="A206" s="717">
        <v>3211</v>
      </c>
      <c r="B206" s="718"/>
      <c r="C206" s="719"/>
      <c r="D206" s="266" t="s">
        <v>40</v>
      </c>
      <c r="E206" s="59">
        <v>70</v>
      </c>
      <c r="F206" s="59">
        <v>200</v>
      </c>
      <c r="G206" s="59">
        <v>200</v>
      </c>
      <c r="H206" s="76">
        <v>200</v>
      </c>
      <c r="I206" s="59">
        <v>200</v>
      </c>
      <c r="J206" s="548">
        <v>200</v>
      </c>
    </row>
    <row r="207" spans="1:10" x14ac:dyDescent="0.25">
      <c r="A207" s="717">
        <v>3213</v>
      </c>
      <c r="B207" s="718"/>
      <c r="C207" s="719"/>
      <c r="D207" s="266" t="s">
        <v>41</v>
      </c>
      <c r="E207" s="59"/>
      <c r="F207" s="59">
        <v>150</v>
      </c>
      <c r="G207" s="59">
        <v>150</v>
      </c>
      <c r="H207" s="76">
        <v>150</v>
      </c>
      <c r="I207" s="59">
        <v>150</v>
      </c>
      <c r="J207" s="548">
        <v>150</v>
      </c>
    </row>
    <row r="208" spans="1:10" x14ac:dyDescent="0.25">
      <c r="A208" s="717">
        <v>3214</v>
      </c>
      <c r="B208" s="718"/>
      <c r="C208" s="719"/>
      <c r="D208" s="266" t="s">
        <v>42</v>
      </c>
      <c r="E208" s="59"/>
      <c r="F208" s="59">
        <v>0</v>
      </c>
      <c r="G208" s="76">
        <v>0</v>
      </c>
      <c r="H208" s="76">
        <v>0</v>
      </c>
      <c r="I208" s="76">
        <v>0</v>
      </c>
      <c r="J208" s="540">
        <v>0</v>
      </c>
    </row>
    <row r="209" spans="1:10" x14ac:dyDescent="0.25">
      <c r="A209" s="547"/>
      <c r="B209" s="40">
        <v>322</v>
      </c>
      <c r="C209" s="41"/>
      <c r="D209" s="509" t="s">
        <v>43</v>
      </c>
      <c r="E209" s="161">
        <f t="shared" ref="E209:F209" si="134">SUM(E210:E215)</f>
        <v>1493.51</v>
      </c>
      <c r="F209" s="161">
        <f t="shared" si="134"/>
        <v>1850</v>
      </c>
      <c r="G209" s="161">
        <f>SUM(G210:G215)</f>
        <v>2700</v>
      </c>
      <c r="H209" s="161">
        <f t="shared" ref="H209:J209" si="135">SUM(H210:H215)</f>
        <v>2700</v>
      </c>
      <c r="I209" s="161">
        <f t="shared" si="135"/>
        <v>2700</v>
      </c>
      <c r="J209" s="544">
        <f t="shared" si="135"/>
        <v>2700</v>
      </c>
    </row>
    <row r="210" spans="1:10" x14ac:dyDescent="0.25">
      <c r="A210" s="717">
        <v>3221</v>
      </c>
      <c r="B210" s="718"/>
      <c r="C210" s="719"/>
      <c r="D210" s="498" t="s">
        <v>44</v>
      </c>
      <c r="E210" s="59">
        <v>200.74</v>
      </c>
      <c r="F210" s="59">
        <v>650</v>
      </c>
      <c r="G210" s="59">
        <v>700</v>
      </c>
      <c r="H210" s="59">
        <v>700</v>
      </c>
      <c r="I210" s="59">
        <v>700</v>
      </c>
      <c r="J210" s="548">
        <v>700</v>
      </c>
    </row>
    <row r="211" spans="1:10" x14ac:dyDescent="0.25">
      <c r="A211" s="717">
        <v>3222</v>
      </c>
      <c r="B211" s="718"/>
      <c r="C211" s="719"/>
      <c r="D211" s="498" t="s">
        <v>74</v>
      </c>
      <c r="E211" s="59">
        <v>58</v>
      </c>
      <c r="F211" s="59">
        <v>100</v>
      </c>
      <c r="G211" s="59">
        <v>500</v>
      </c>
      <c r="H211" s="59">
        <v>500</v>
      </c>
      <c r="I211" s="59">
        <v>500</v>
      </c>
      <c r="J211" s="548">
        <v>500</v>
      </c>
    </row>
    <row r="212" spans="1:10" x14ac:dyDescent="0.25">
      <c r="A212" s="717">
        <v>3223</v>
      </c>
      <c r="B212" s="718"/>
      <c r="C212" s="719"/>
      <c r="D212" s="498" t="s">
        <v>45</v>
      </c>
      <c r="E212" s="59">
        <v>891.43</v>
      </c>
      <c r="F212" s="59">
        <v>800</v>
      </c>
      <c r="G212" s="59">
        <v>1200</v>
      </c>
      <c r="H212" s="59">
        <v>1200</v>
      </c>
      <c r="I212" s="59">
        <v>1200</v>
      </c>
      <c r="J212" s="548">
        <v>1200</v>
      </c>
    </row>
    <row r="213" spans="1:10" x14ac:dyDescent="0.25">
      <c r="A213" s="717">
        <v>3224</v>
      </c>
      <c r="B213" s="718"/>
      <c r="C213" s="719"/>
      <c r="D213" s="498" t="s">
        <v>67</v>
      </c>
      <c r="E213" s="59">
        <v>0</v>
      </c>
      <c r="F213" s="59">
        <v>0</v>
      </c>
      <c r="G213" s="76">
        <v>0</v>
      </c>
      <c r="H213" s="76">
        <v>0</v>
      </c>
      <c r="I213" s="76">
        <v>0</v>
      </c>
      <c r="J213" s="540">
        <v>0</v>
      </c>
    </row>
    <row r="214" spans="1:10" x14ac:dyDescent="0.25">
      <c r="A214" s="717">
        <v>3225</v>
      </c>
      <c r="B214" s="718"/>
      <c r="C214" s="719"/>
      <c r="D214" s="498" t="s">
        <v>46</v>
      </c>
      <c r="E214" s="59">
        <v>343.34</v>
      </c>
      <c r="F214" s="59">
        <v>300</v>
      </c>
      <c r="G214" s="59">
        <v>300</v>
      </c>
      <c r="H214" s="59">
        <v>300</v>
      </c>
      <c r="I214" s="59">
        <v>300</v>
      </c>
      <c r="J214" s="548">
        <v>300</v>
      </c>
    </row>
    <row r="215" spans="1:10" x14ac:dyDescent="0.25">
      <c r="A215" s="717">
        <v>3227</v>
      </c>
      <c r="B215" s="718"/>
      <c r="C215" s="719"/>
      <c r="D215" s="498" t="s">
        <v>90</v>
      </c>
      <c r="E215" s="59">
        <v>0</v>
      </c>
      <c r="F215" s="59">
        <v>0</v>
      </c>
      <c r="G215" s="76">
        <v>0</v>
      </c>
      <c r="H215" s="76">
        <v>0</v>
      </c>
      <c r="I215" s="76">
        <v>0</v>
      </c>
      <c r="J215" s="540">
        <v>0</v>
      </c>
    </row>
    <row r="216" spans="1:10" x14ac:dyDescent="0.25">
      <c r="A216" s="547"/>
      <c r="B216" s="40">
        <v>323</v>
      </c>
      <c r="C216" s="41"/>
      <c r="D216" s="509" t="s">
        <v>48</v>
      </c>
      <c r="E216" s="161">
        <f t="shared" ref="E216:F216" si="136">SUM(E217:E225)</f>
        <v>95.08</v>
      </c>
      <c r="F216" s="161">
        <f t="shared" si="136"/>
        <v>550</v>
      </c>
      <c r="G216" s="161">
        <f>SUM(G217:G225)</f>
        <v>1685</v>
      </c>
      <c r="H216" s="161">
        <f t="shared" ref="H216:J216" si="137">SUM(H217:H225)</f>
        <v>1685</v>
      </c>
      <c r="I216" s="161">
        <f t="shared" si="137"/>
        <v>1685</v>
      </c>
      <c r="J216" s="544">
        <f t="shared" si="137"/>
        <v>1685</v>
      </c>
    </row>
    <row r="217" spans="1:10" x14ac:dyDescent="0.25">
      <c r="A217" s="546"/>
      <c r="B217" s="718">
        <v>3231</v>
      </c>
      <c r="C217" s="719"/>
      <c r="D217" s="266" t="s">
        <v>49</v>
      </c>
      <c r="E217" s="59">
        <v>95.08</v>
      </c>
      <c r="F217" s="59">
        <v>50</v>
      </c>
      <c r="G217" s="59">
        <v>50</v>
      </c>
      <c r="H217" s="59">
        <v>50</v>
      </c>
      <c r="I217" s="59">
        <v>50</v>
      </c>
      <c r="J217" s="548">
        <v>50</v>
      </c>
    </row>
    <row r="218" spans="1:10" x14ac:dyDescent="0.25">
      <c r="A218" s="546"/>
      <c r="B218" s="718">
        <v>3232</v>
      </c>
      <c r="C218" s="719"/>
      <c r="D218" s="266" t="s">
        <v>68</v>
      </c>
      <c r="E218" s="59">
        <v>0</v>
      </c>
      <c r="F218" s="59">
        <v>0</v>
      </c>
      <c r="G218" s="76">
        <v>535</v>
      </c>
      <c r="H218" s="76">
        <v>535</v>
      </c>
      <c r="I218" s="76">
        <v>535</v>
      </c>
      <c r="J218" s="540">
        <v>535</v>
      </c>
    </row>
    <row r="219" spans="1:10" x14ac:dyDescent="0.25">
      <c r="A219" s="546"/>
      <c r="B219" s="718">
        <v>3233</v>
      </c>
      <c r="C219" s="719"/>
      <c r="D219" s="266" t="s">
        <v>50</v>
      </c>
      <c r="E219" s="59">
        <v>0</v>
      </c>
      <c r="F219" s="59">
        <v>0</v>
      </c>
      <c r="G219" s="76">
        <v>0</v>
      </c>
      <c r="H219" s="76">
        <v>0</v>
      </c>
      <c r="I219" s="76">
        <v>0</v>
      </c>
      <c r="J219" s="540">
        <v>0</v>
      </c>
    </row>
    <row r="220" spans="1:10" x14ac:dyDescent="0.25">
      <c r="A220" s="546"/>
      <c r="B220" s="718">
        <v>3234</v>
      </c>
      <c r="C220" s="719"/>
      <c r="D220" s="266" t="s">
        <v>51</v>
      </c>
      <c r="E220" s="59">
        <v>0</v>
      </c>
      <c r="F220" s="59">
        <v>300</v>
      </c>
      <c r="G220" s="59">
        <v>300</v>
      </c>
      <c r="H220" s="59">
        <v>300</v>
      </c>
      <c r="I220" s="59">
        <v>300</v>
      </c>
      <c r="J220" s="548">
        <v>300</v>
      </c>
    </row>
    <row r="221" spans="1:10" x14ac:dyDescent="0.25">
      <c r="A221" s="546"/>
      <c r="B221" s="718">
        <v>3235</v>
      </c>
      <c r="C221" s="719"/>
      <c r="D221" s="266" t="s">
        <v>52</v>
      </c>
      <c r="E221" s="59">
        <v>0</v>
      </c>
      <c r="F221" s="59">
        <v>0</v>
      </c>
      <c r="G221" s="76">
        <v>0</v>
      </c>
      <c r="H221" s="76">
        <v>0</v>
      </c>
      <c r="I221" s="76">
        <v>0</v>
      </c>
      <c r="J221" s="540">
        <v>0</v>
      </c>
    </row>
    <row r="222" spans="1:10" x14ac:dyDescent="0.25">
      <c r="A222" s="546"/>
      <c r="B222" s="718">
        <v>3236</v>
      </c>
      <c r="C222" s="719"/>
      <c r="D222" s="266" t="s">
        <v>53</v>
      </c>
      <c r="E222" s="59">
        <v>0</v>
      </c>
      <c r="F222" s="59">
        <v>0</v>
      </c>
      <c r="G222" s="76">
        <v>0</v>
      </c>
      <c r="H222" s="76">
        <v>0</v>
      </c>
      <c r="I222" s="76">
        <v>0</v>
      </c>
      <c r="J222" s="540">
        <v>0</v>
      </c>
    </row>
    <row r="223" spans="1:10" x14ac:dyDescent="0.25">
      <c r="A223" s="546"/>
      <c r="B223" s="718">
        <v>3237</v>
      </c>
      <c r="C223" s="719"/>
      <c r="D223" s="266" t="s">
        <v>54</v>
      </c>
      <c r="E223" s="59">
        <v>0</v>
      </c>
      <c r="F223" s="59">
        <v>0</v>
      </c>
      <c r="G223" s="76">
        <v>300</v>
      </c>
      <c r="H223" s="76">
        <v>300</v>
      </c>
      <c r="I223" s="76">
        <v>300</v>
      </c>
      <c r="J223" s="540">
        <v>300</v>
      </c>
    </row>
    <row r="224" spans="1:10" x14ac:dyDescent="0.25">
      <c r="A224" s="546"/>
      <c r="B224" s="718">
        <v>3238</v>
      </c>
      <c r="C224" s="719"/>
      <c r="D224" s="266" t="s">
        <v>55</v>
      </c>
      <c r="E224" s="59">
        <v>0</v>
      </c>
      <c r="F224" s="59">
        <v>0</v>
      </c>
      <c r="G224" s="76">
        <v>0</v>
      </c>
      <c r="H224" s="76">
        <v>0</v>
      </c>
      <c r="I224" s="76">
        <v>0</v>
      </c>
      <c r="J224" s="540">
        <v>0</v>
      </c>
    </row>
    <row r="225" spans="1:10" x14ac:dyDescent="0.25">
      <c r="A225" s="546"/>
      <c r="B225" s="718">
        <v>3239</v>
      </c>
      <c r="C225" s="719"/>
      <c r="D225" s="266" t="s">
        <v>56</v>
      </c>
      <c r="E225" s="59"/>
      <c r="F225" s="59">
        <v>200</v>
      </c>
      <c r="G225" s="59">
        <v>500</v>
      </c>
      <c r="H225" s="59">
        <v>500</v>
      </c>
      <c r="I225" s="59">
        <v>500</v>
      </c>
      <c r="J225" s="548">
        <v>500</v>
      </c>
    </row>
    <row r="226" spans="1:10" x14ac:dyDescent="0.25">
      <c r="A226" s="547"/>
      <c r="B226" s="40">
        <v>329</v>
      </c>
      <c r="C226" s="42"/>
      <c r="D226" s="137" t="s">
        <v>57</v>
      </c>
      <c r="E226" s="161">
        <f t="shared" ref="E226:F226" si="138">SUM(E227:E231)</f>
        <v>493.92</v>
      </c>
      <c r="F226" s="161">
        <f t="shared" si="138"/>
        <v>1250</v>
      </c>
      <c r="G226" s="161">
        <f>SUM(G227:G231)</f>
        <v>1062.5</v>
      </c>
      <c r="H226" s="161">
        <f>SUM(H227:H231)</f>
        <v>1062.5</v>
      </c>
      <c r="I226" s="161">
        <f t="shared" ref="I226:J226" si="139">SUM(I227:I231)</f>
        <v>1062.5</v>
      </c>
      <c r="J226" s="544">
        <f t="shared" si="139"/>
        <v>1062.5</v>
      </c>
    </row>
    <row r="227" spans="1:10" x14ac:dyDescent="0.25">
      <c r="A227" s="717">
        <v>3292</v>
      </c>
      <c r="B227" s="718"/>
      <c r="C227" s="719"/>
      <c r="D227" s="266" t="s">
        <v>58</v>
      </c>
      <c r="E227" s="71">
        <v>0</v>
      </c>
      <c r="F227" s="71">
        <v>200</v>
      </c>
      <c r="G227" s="71">
        <v>200</v>
      </c>
      <c r="H227" s="71">
        <v>200</v>
      </c>
      <c r="I227" s="71">
        <v>200</v>
      </c>
      <c r="J227" s="552">
        <v>200</v>
      </c>
    </row>
    <row r="228" spans="1:10" x14ac:dyDescent="0.25">
      <c r="A228" s="717">
        <v>3294</v>
      </c>
      <c r="B228" s="718"/>
      <c r="C228" s="719"/>
      <c r="D228" s="266" t="s">
        <v>91</v>
      </c>
      <c r="E228" s="71">
        <v>62.5</v>
      </c>
      <c r="F228" s="71">
        <v>50</v>
      </c>
      <c r="G228" s="310">
        <v>62.5</v>
      </c>
      <c r="H228" s="310">
        <v>62.5</v>
      </c>
      <c r="I228" s="310">
        <v>62.5</v>
      </c>
      <c r="J228" s="545">
        <v>62.5</v>
      </c>
    </row>
    <row r="229" spans="1:10" x14ac:dyDescent="0.25">
      <c r="A229" s="717">
        <v>3295</v>
      </c>
      <c r="B229" s="718"/>
      <c r="C229" s="719"/>
      <c r="D229" s="266" t="s">
        <v>92</v>
      </c>
      <c r="E229" s="71">
        <v>0</v>
      </c>
      <c r="F229" s="71">
        <v>0</v>
      </c>
      <c r="G229" s="310">
        <v>0</v>
      </c>
      <c r="H229" s="310">
        <v>0</v>
      </c>
      <c r="I229" s="310">
        <v>0</v>
      </c>
      <c r="J229" s="545">
        <v>0</v>
      </c>
    </row>
    <row r="230" spans="1:10" x14ac:dyDescent="0.25">
      <c r="A230" s="717">
        <v>3296</v>
      </c>
      <c r="B230" s="718"/>
      <c r="C230" s="719"/>
      <c r="D230" s="266" t="s">
        <v>93</v>
      </c>
      <c r="E230" s="71">
        <v>0</v>
      </c>
      <c r="F230" s="71">
        <v>0</v>
      </c>
      <c r="G230" s="310">
        <v>0</v>
      </c>
      <c r="H230" s="310">
        <v>0</v>
      </c>
      <c r="I230" s="310">
        <v>0</v>
      </c>
      <c r="J230" s="545">
        <v>0</v>
      </c>
    </row>
    <row r="231" spans="1:10" x14ac:dyDescent="0.25">
      <c r="A231" s="717">
        <v>3299</v>
      </c>
      <c r="B231" s="718"/>
      <c r="C231" s="719"/>
      <c r="D231" s="266" t="s">
        <v>57</v>
      </c>
      <c r="E231" s="71">
        <v>431.42</v>
      </c>
      <c r="F231" s="71">
        <v>1000</v>
      </c>
      <c r="G231" s="71">
        <v>800</v>
      </c>
      <c r="H231" s="71">
        <v>800</v>
      </c>
      <c r="I231" s="71">
        <v>800</v>
      </c>
      <c r="J231" s="552">
        <v>800</v>
      </c>
    </row>
    <row r="232" spans="1:10" x14ac:dyDescent="0.25">
      <c r="A232" s="562"/>
      <c r="B232" s="502">
        <v>34</v>
      </c>
      <c r="C232" s="503"/>
      <c r="D232" s="338" t="s">
        <v>94</v>
      </c>
      <c r="E232" s="260">
        <f t="shared" ref="E232:F232" si="140">E233</f>
        <v>0</v>
      </c>
      <c r="F232" s="260">
        <f t="shared" si="140"/>
        <v>0</v>
      </c>
      <c r="G232" s="260">
        <f>G233</f>
        <v>0</v>
      </c>
      <c r="H232" s="260">
        <f>H233</f>
        <v>0</v>
      </c>
      <c r="I232" s="260">
        <f>I233</f>
        <v>0</v>
      </c>
      <c r="J232" s="593">
        <f t="shared" ref="J232" si="141">J233</f>
        <v>0</v>
      </c>
    </row>
    <row r="233" spans="1:10" x14ac:dyDescent="0.25">
      <c r="A233" s="547"/>
      <c r="B233" s="40">
        <v>343</v>
      </c>
      <c r="C233" s="42"/>
      <c r="D233" s="253" t="s">
        <v>63</v>
      </c>
      <c r="E233" s="261">
        <f t="shared" ref="E233:F233" si="142">E235+E234</f>
        <v>0</v>
      </c>
      <c r="F233" s="261">
        <f t="shared" si="142"/>
        <v>0</v>
      </c>
      <c r="G233" s="261">
        <f>G235+G234</f>
        <v>0</v>
      </c>
      <c r="H233" s="261">
        <f t="shared" ref="H233:J233" si="143">H235+H234</f>
        <v>0</v>
      </c>
      <c r="I233" s="261">
        <f t="shared" si="143"/>
        <v>0</v>
      </c>
      <c r="J233" s="594">
        <f t="shared" si="143"/>
        <v>0</v>
      </c>
    </row>
    <row r="234" spans="1:10" x14ac:dyDescent="0.25">
      <c r="A234" s="717">
        <v>3431</v>
      </c>
      <c r="B234" s="718"/>
      <c r="C234" s="719"/>
      <c r="D234" s="266" t="s">
        <v>95</v>
      </c>
      <c r="E234" s="71">
        <v>0</v>
      </c>
      <c r="F234" s="71">
        <v>0</v>
      </c>
      <c r="G234" s="310">
        <v>0</v>
      </c>
      <c r="H234" s="76">
        <v>0</v>
      </c>
      <c r="I234" s="310">
        <v>0</v>
      </c>
      <c r="J234" s="545">
        <v>0</v>
      </c>
    </row>
    <row r="235" spans="1:10" x14ac:dyDescent="0.25">
      <c r="A235" s="717">
        <v>3433</v>
      </c>
      <c r="B235" s="718"/>
      <c r="C235" s="719"/>
      <c r="D235" s="266" t="s">
        <v>96</v>
      </c>
      <c r="E235" s="71">
        <v>0</v>
      </c>
      <c r="F235" s="71">
        <v>0</v>
      </c>
      <c r="G235" s="310">
        <v>0</v>
      </c>
      <c r="H235">
        <v>0</v>
      </c>
      <c r="I235" s="310">
        <v>0</v>
      </c>
      <c r="J235" s="545">
        <v>0</v>
      </c>
    </row>
    <row r="236" spans="1:10" x14ac:dyDescent="0.25">
      <c r="A236" s="606"/>
      <c r="B236" s="117"/>
      <c r="C236" s="118">
        <v>4</v>
      </c>
      <c r="D236" s="135" t="s">
        <v>15</v>
      </c>
      <c r="E236" s="355">
        <f t="shared" ref="E236:F236" si="144">E237</f>
        <v>162.31</v>
      </c>
      <c r="F236" s="355">
        <f t="shared" si="144"/>
        <v>0</v>
      </c>
      <c r="G236" s="355">
        <f>G237</f>
        <v>202.5</v>
      </c>
      <c r="H236" s="355">
        <f t="shared" ref="H236:J236" si="145">H237</f>
        <v>202.5</v>
      </c>
      <c r="I236" s="355">
        <f t="shared" si="145"/>
        <v>202.5</v>
      </c>
      <c r="J236" s="607">
        <f t="shared" si="145"/>
        <v>202.5</v>
      </c>
    </row>
    <row r="237" spans="1:10" x14ac:dyDescent="0.25">
      <c r="A237" s="608"/>
      <c r="B237" s="62"/>
      <c r="C237" s="63">
        <v>42</v>
      </c>
      <c r="D237" s="356" t="s">
        <v>31</v>
      </c>
      <c r="E237" s="357">
        <f t="shared" ref="E237:F237" si="146">E238+E241</f>
        <v>162.31</v>
      </c>
      <c r="F237" s="357">
        <f t="shared" si="146"/>
        <v>0</v>
      </c>
      <c r="G237" s="357">
        <f>G238+G241</f>
        <v>202.5</v>
      </c>
      <c r="H237" s="357">
        <f t="shared" ref="H237:J237" si="147">H238+H241</f>
        <v>202.5</v>
      </c>
      <c r="I237" s="357">
        <f t="shared" si="147"/>
        <v>202.5</v>
      </c>
      <c r="J237" s="609">
        <f t="shared" si="147"/>
        <v>202.5</v>
      </c>
    </row>
    <row r="238" spans="1:10" x14ac:dyDescent="0.25">
      <c r="A238" s="610"/>
      <c r="B238" s="115"/>
      <c r="C238" s="116">
        <v>422</v>
      </c>
      <c r="D238" s="358" t="s">
        <v>173</v>
      </c>
      <c r="E238" s="268">
        <f t="shared" ref="E238:F238" si="148">E239</f>
        <v>161.80000000000001</v>
      </c>
      <c r="F238" s="268">
        <f t="shared" si="148"/>
        <v>0</v>
      </c>
      <c r="G238" s="268">
        <f>G239</f>
        <v>202.5</v>
      </c>
      <c r="H238" s="268">
        <f t="shared" ref="H238:J238" si="149">H239</f>
        <v>202.5</v>
      </c>
      <c r="I238" s="268">
        <f t="shared" si="149"/>
        <v>202.5</v>
      </c>
      <c r="J238" s="611">
        <f t="shared" si="149"/>
        <v>202.5</v>
      </c>
    </row>
    <row r="239" spans="1:10" x14ac:dyDescent="0.25">
      <c r="A239" s="612"/>
      <c r="B239" s="492"/>
      <c r="C239" s="493">
        <v>4226</v>
      </c>
      <c r="D239" s="359" t="s">
        <v>174</v>
      </c>
      <c r="E239" s="76">
        <v>161.80000000000001</v>
      </c>
      <c r="F239" s="76"/>
      <c r="G239" s="76">
        <v>202.5</v>
      </c>
      <c r="H239" s="76">
        <v>202.5</v>
      </c>
      <c r="I239" s="76">
        <v>202.5</v>
      </c>
      <c r="J239" s="540">
        <v>202.5</v>
      </c>
    </row>
    <row r="240" spans="1:10" x14ac:dyDescent="0.25">
      <c r="A240" s="717">
        <v>4227</v>
      </c>
      <c r="B240" s="718"/>
      <c r="C240" s="719"/>
      <c r="D240" s="133" t="s">
        <v>189</v>
      </c>
      <c r="E240" s="76">
        <v>0</v>
      </c>
      <c r="F240" s="76">
        <v>0</v>
      </c>
      <c r="G240" s="76">
        <v>0</v>
      </c>
      <c r="H240" s="76">
        <v>0</v>
      </c>
      <c r="I240" s="76">
        <v>0</v>
      </c>
      <c r="J240" s="540">
        <v>0</v>
      </c>
    </row>
    <row r="241" spans="1:10" x14ac:dyDescent="0.25">
      <c r="A241" s="613"/>
      <c r="B241" s="507"/>
      <c r="C241" s="508">
        <v>424</v>
      </c>
      <c r="D241" s="360" t="s">
        <v>136</v>
      </c>
      <c r="E241" s="161">
        <f t="shared" ref="E241:F241" si="150">E242</f>
        <v>0.51</v>
      </c>
      <c r="F241" s="161">
        <f t="shared" si="150"/>
        <v>0</v>
      </c>
      <c r="G241" s="161">
        <f>G242</f>
        <v>0</v>
      </c>
      <c r="H241" s="161">
        <f t="shared" ref="H241:J241" si="151">H242</f>
        <v>0</v>
      </c>
      <c r="I241" s="161">
        <f t="shared" si="151"/>
        <v>0</v>
      </c>
      <c r="J241" s="544">
        <f t="shared" si="151"/>
        <v>0</v>
      </c>
    </row>
    <row r="242" spans="1:10" x14ac:dyDescent="0.25">
      <c r="A242" s="612"/>
      <c r="B242" s="492"/>
      <c r="C242" s="493">
        <v>4241</v>
      </c>
      <c r="D242" s="133" t="s">
        <v>113</v>
      </c>
      <c r="E242" s="59">
        <v>0.51</v>
      </c>
      <c r="F242" s="59">
        <v>0</v>
      </c>
      <c r="G242" s="76">
        <v>0</v>
      </c>
      <c r="H242" s="76">
        <v>0</v>
      </c>
      <c r="I242" s="76">
        <v>0</v>
      </c>
      <c r="J242" s="540">
        <v>0</v>
      </c>
    </row>
    <row r="243" spans="1:10" x14ac:dyDescent="0.25">
      <c r="A243" s="795" t="s">
        <v>138</v>
      </c>
      <c r="B243" s="796"/>
      <c r="C243" s="797"/>
      <c r="D243" s="361" t="s">
        <v>137</v>
      </c>
      <c r="E243" s="76"/>
      <c r="F243" s="76">
        <v>0</v>
      </c>
      <c r="G243" s="76">
        <v>0</v>
      </c>
      <c r="H243" s="76">
        <v>0</v>
      </c>
      <c r="I243" s="76">
        <v>0</v>
      </c>
      <c r="J243" s="540">
        <v>0</v>
      </c>
    </row>
    <row r="244" spans="1:10" x14ac:dyDescent="0.25">
      <c r="A244" s="561"/>
      <c r="B244" s="37">
        <v>3</v>
      </c>
      <c r="C244" s="36"/>
      <c r="D244" s="496" t="s">
        <v>13</v>
      </c>
      <c r="E244" s="251">
        <f t="shared" ref="E244:F244" si="152">E245</f>
        <v>6722.88</v>
      </c>
      <c r="F244" s="251">
        <f t="shared" si="152"/>
        <v>6700</v>
      </c>
      <c r="G244" s="251">
        <f>G245</f>
        <v>6963.48</v>
      </c>
      <c r="H244" s="251">
        <f t="shared" ref="H244:J244" si="153">H245</f>
        <v>7813.18</v>
      </c>
      <c r="I244" s="251">
        <f t="shared" si="153"/>
        <v>7813.18</v>
      </c>
      <c r="J244" s="541">
        <f t="shared" si="153"/>
        <v>7813.18</v>
      </c>
    </row>
    <row r="245" spans="1:10" x14ac:dyDescent="0.25">
      <c r="A245" s="614"/>
      <c r="B245" s="64">
        <v>32</v>
      </c>
      <c r="C245" s="65"/>
      <c r="D245" s="362" t="s">
        <v>25</v>
      </c>
      <c r="E245" s="363">
        <f t="shared" ref="E245:F245" si="154">E246+E251+E258+E268+E274</f>
        <v>6722.88</v>
      </c>
      <c r="F245" s="363">
        <f t="shared" si="154"/>
        <v>6700</v>
      </c>
      <c r="G245" s="363">
        <f>G246+G251+G258+G268+G274</f>
        <v>6963.48</v>
      </c>
      <c r="H245" s="363">
        <f>H246+H251+H258+H268+H274</f>
        <v>7813.18</v>
      </c>
      <c r="I245" s="363">
        <f>I246+I251+I258+I268+I274</f>
        <v>7813.18</v>
      </c>
      <c r="J245" s="615">
        <f>J246+J251+J258+J268+J274</f>
        <v>7813.18</v>
      </c>
    </row>
    <row r="246" spans="1:10" x14ac:dyDescent="0.25">
      <c r="A246" s="547"/>
      <c r="B246" s="45">
        <v>321</v>
      </c>
      <c r="C246" s="41"/>
      <c r="D246" s="509" t="s">
        <v>39</v>
      </c>
      <c r="E246" s="161">
        <f t="shared" ref="E246:F246" si="155">E247+E248+E249+E250</f>
        <v>830</v>
      </c>
      <c r="F246" s="161">
        <f t="shared" si="155"/>
        <v>100</v>
      </c>
      <c r="G246" s="161">
        <f>G247+G248+G249+G250</f>
        <v>0</v>
      </c>
      <c r="H246" s="161">
        <f t="shared" ref="H246:J246" si="156">H247+H248+H249+H250</f>
        <v>850</v>
      </c>
      <c r="I246" s="161">
        <f t="shared" si="156"/>
        <v>850</v>
      </c>
      <c r="J246" s="544">
        <f t="shared" si="156"/>
        <v>850</v>
      </c>
    </row>
    <row r="247" spans="1:10" x14ac:dyDescent="0.25">
      <c r="A247" s="717">
        <v>3211</v>
      </c>
      <c r="B247" s="718"/>
      <c r="C247" s="719"/>
      <c r="D247" s="266" t="s">
        <v>40</v>
      </c>
      <c r="E247" s="59">
        <v>830</v>
      </c>
      <c r="F247" s="59">
        <v>0</v>
      </c>
      <c r="G247" s="76">
        <v>0</v>
      </c>
      <c r="H247" s="76">
        <v>850</v>
      </c>
      <c r="I247" s="76">
        <v>850</v>
      </c>
      <c r="J247" s="540">
        <v>850</v>
      </c>
    </row>
    <row r="248" spans="1:10" x14ac:dyDescent="0.25">
      <c r="A248" s="717">
        <v>3212</v>
      </c>
      <c r="B248" s="718"/>
      <c r="C248" s="719"/>
      <c r="D248" s="266" t="s">
        <v>178</v>
      </c>
      <c r="E248" s="59">
        <v>0</v>
      </c>
      <c r="F248" s="59">
        <v>0</v>
      </c>
      <c r="G248" s="76">
        <v>0</v>
      </c>
      <c r="H248" s="76">
        <v>0</v>
      </c>
      <c r="I248" s="76">
        <v>0</v>
      </c>
      <c r="J248" s="540">
        <v>0</v>
      </c>
    </row>
    <row r="249" spans="1:10" x14ac:dyDescent="0.25">
      <c r="A249" s="717">
        <v>3213</v>
      </c>
      <c r="B249" s="718"/>
      <c r="C249" s="719"/>
      <c r="D249" s="266" t="s">
        <v>41</v>
      </c>
      <c r="E249" s="59">
        <v>0</v>
      </c>
      <c r="F249" s="59">
        <v>100</v>
      </c>
      <c r="G249" s="76">
        <v>0</v>
      </c>
      <c r="H249" s="76">
        <v>0</v>
      </c>
      <c r="I249" s="76">
        <v>0</v>
      </c>
      <c r="J249" s="540">
        <v>0</v>
      </c>
    </row>
    <row r="250" spans="1:10" x14ac:dyDescent="0.25">
      <c r="A250" s="717">
        <v>3214</v>
      </c>
      <c r="B250" s="718"/>
      <c r="C250" s="719"/>
      <c r="D250" s="266" t="s">
        <v>42</v>
      </c>
      <c r="E250" s="59">
        <v>0</v>
      </c>
      <c r="F250" s="59">
        <v>0</v>
      </c>
      <c r="G250" s="76">
        <v>0</v>
      </c>
      <c r="H250" s="76">
        <v>0</v>
      </c>
      <c r="I250" s="76">
        <v>0</v>
      </c>
      <c r="J250" s="540">
        <v>0</v>
      </c>
    </row>
    <row r="251" spans="1:10" x14ac:dyDescent="0.25">
      <c r="A251" s="547"/>
      <c r="B251" s="40">
        <v>322</v>
      </c>
      <c r="C251" s="41"/>
      <c r="D251" s="509" t="s">
        <v>43</v>
      </c>
      <c r="E251" s="161">
        <f t="shared" ref="E251:F251" si="157">SUM(E252:E257)</f>
        <v>5644.92</v>
      </c>
      <c r="F251" s="161">
        <f t="shared" si="157"/>
        <v>2800</v>
      </c>
      <c r="G251" s="161">
        <f>SUM(G252:G257)</f>
        <v>5563.48</v>
      </c>
      <c r="H251" s="161">
        <f t="shared" ref="H251:J251" si="158">SUM(H252:H257)</f>
        <v>5563.18</v>
      </c>
      <c r="I251" s="161">
        <f t="shared" si="158"/>
        <v>5563.18</v>
      </c>
      <c r="J251" s="544">
        <f t="shared" si="158"/>
        <v>5563.18</v>
      </c>
    </row>
    <row r="252" spans="1:10" x14ac:dyDescent="0.25">
      <c r="A252" s="717">
        <v>3221</v>
      </c>
      <c r="B252" s="718"/>
      <c r="C252" s="719"/>
      <c r="D252" s="498" t="s">
        <v>44</v>
      </c>
      <c r="E252" s="59">
        <v>0</v>
      </c>
      <c r="F252" s="59">
        <v>300</v>
      </c>
      <c r="G252" s="76">
        <v>0</v>
      </c>
      <c r="H252" s="76">
        <v>0</v>
      </c>
      <c r="I252" s="76">
        <v>0</v>
      </c>
      <c r="J252" s="540">
        <v>0</v>
      </c>
    </row>
    <row r="253" spans="1:10" x14ac:dyDescent="0.25">
      <c r="A253" s="717">
        <v>3222</v>
      </c>
      <c r="B253" s="718"/>
      <c r="C253" s="719"/>
      <c r="D253" s="498" t="s">
        <v>74</v>
      </c>
      <c r="E253" s="59">
        <v>0</v>
      </c>
      <c r="F253" s="59">
        <v>0</v>
      </c>
      <c r="G253" s="76">
        <v>0</v>
      </c>
      <c r="H253" s="76"/>
      <c r="I253" s="76">
        <v>0</v>
      </c>
      <c r="J253" s="540">
        <v>0</v>
      </c>
    </row>
    <row r="254" spans="1:10" x14ac:dyDescent="0.25">
      <c r="A254" s="717">
        <v>3223</v>
      </c>
      <c r="B254" s="718"/>
      <c r="C254" s="719"/>
      <c r="D254" s="498" t="s">
        <v>45</v>
      </c>
      <c r="E254" s="59">
        <v>4043.95</v>
      </c>
      <c r="F254" s="59">
        <v>2500</v>
      </c>
      <c r="G254" s="76">
        <v>5563.48</v>
      </c>
      <c r="H254" s="76">
        <v>5563.18</v>
      </c>
      <c r="I254" s="76">
        <v>5563.18</v>
      </c>
      <c r="J254" s="540">
        <v>5563.18</v>
      </c>
    </row>
    <row r="255" spans="1:10" x14ac:dyDescent="0.25">
      <c r="A255" s="717">
        <v>3224</v>
      </c>
      <c r="B255" s="718"/>
      <c r="C255" s="719"/>
      <c r="D255" s="498" t="s">
        <v>67</v>
      </c>
      <c r="E255" s="59">
        <v>0</v>
      </c>
      <c r="F255" s="59">
        <v>0</v>
      </c>
      <c r="G255" s="76">
        <v>0</v>
      </c>
      <c r="H255" s="76">
        <v>0</v>
      </c>
      <c r="I255" s="76">
        <v>0</v>
      </c>
      <c r="J255" s="540">
        <v>0</v>
      </c>
    </row>
    <row r="256" spans="1:10" x14ac:dyDescent="0.25">
      <c r="A256" s="717">
        <v>3225</v>
      </c>
      <c r="B256" s="718"/>
      <c r="C256" s="719"/>
      <c r="D256" s="498" t="s">
        <v>46</v>
      </c>
      <c r="E256" s="59">
        <v>1600.97</v>
      </c>
      <c r="F256" s="59">
        <v>0</v>
      </c>
      <c r="G256" s="76">
        <v>0</v>
      </c>
      <c r="H256" s="76">
        <v>0</v>
      </c>
      <c r="I256" s="76">
        <v>0</v>
      </c>
      <c r="J256" s="540">
        <v>0</v>
      </c>
    </row>
    <row r="257" spans="1:10" x14ac:dyDescent="0.25">
      <c r="A257" s="717">
        <v>3227</v>
      </c>
      <c r="B257" s="718"/>
      <c r="C257" s="719"/>
      <c r="D257" s="498" t="s">
        <v>90</v>
      </c>
      <c r="E257" s="59">
        <v>0</v>
      </c>
      <c r="F257" s="59">
        <v>0</v>
      </c>
      <c r="G257" s="76">
        <v>0</v>
      </c>
      <c r="H257" s="76">
        <v>0</v>
      </c>
      <c r="I257" s="76">
        <v>0</v>
      </c>
      <c r="J257" s="540">
        <v>0</v>
      </c>
    </row>
    <row r="258" spans="1:10" x14ac:dyDescent="0.25">
      <c r="A258" s="547"/>
      <c r="B258" s="40">
        <v>323</v>
      </c>
      <c r="C258" s="41"/>
      <c r="D258" s="509" t="s">
        <v>48</v>
      </c>
      <c r="E258" s="161">
        <f t="shared" ref="E258:F258" si="159">SUM(E259:E267)</f>
        <v>160.09</v>
      </c>
      <c r="F258" s="161">
        <f t="shared" si="159"/>
        <v>2800</v>
      </c>
      <c r="G258" s="161">
        <f>SUM(G259:G267)</f>
        <v>900</v>
      </c>
      <c r="H258" s="161">
        <f t="shared" ref="H258:J258" si="160">SUM(H259:H267)</f>
        <v>900</v>
      </c>
      <c r="I258" s="161">
        <f t="shared" si="160"/>
        <v>900</v>
      </c>
      <c r="J258" s="544">
        <f t="shared" si="160"/>
        <v>900</v>
      </c>
    </row>
    <row r="259" spans="1:10" x14ac:dyDescent="0.25">
      <c r="A259" s="546"/>
      <c r="B259" s="718">
        <v>3231</v>
      </c>
      <c r="C259" s="719"/>
      <c r="D259" s="266" t="s">
        <v>49</v>
      </c>
      <c r="E259" s="59">
        <v>0</v>
      </c>
      <c r="F259" s="59">
        <v>0</v>
      </c>
      <c r="G259" s="76">
        <v>0</v>
      </c>
      <c r="H259" s="76">
        <v>0</v>
      </c>
      <c r="I259" s="76">
        <v>0</v>
      </c>
      <c r="J259" s="540">
        <v>0</v>
      </c>
    </row>
    <row r="260" spans="1:10" x14ac:dyDescent="0.25">
      <c r="A260" s="546"/>
      <c r="B260" s="718">
        <v>3232</v>
      </c>
      <c r="C260" s="719"/>
      <c r="D260" s="266" t="s">
        <v>68</v>
      </c>
      <c r="E260" s="59">
        <v>0</v>
      </c>
      <c r="F260" s="59">
        <v>0</v>
      </c>
      <c r="G260" s="76">
        <v>0</v>
      </c>
      <c r="H260" s="76">
        <v>0</v>
      </c>
      <c r="I260" s="76">
        <v>0</v>
      </c>
      <c r="J260" s="540">
        <v>0</v>
      </c>
    </row>
    <row r="261" spans="1:10" x14ac:dyDescent="0.25">
      <c r="A261" s="546"/>
      <c r="B261" s="718">
        <v>3233</v>
      </c>
      <c r="C261" s="719"/>
      <c r="D261" s="266" t="s">
        <v>50</v>
      </c>
      <c r="E261" s="59">
        <v>0</v>
      </c>
      <c r="F261" s="59">
        <v>0</v>
      </c>
      <c r="G261" s="76">
        <v>0</v>
      </c>
      <c r="H261" s="76">
        <v>0</v>
      </c>
      <c r="I261" s="76">
        <v>0</v>
      </c>
      <c r="J261" s="540">
        <v>0</v>
      </c>
    </row>
    <row r="262" spans="1:10" x14ac:dyDescent="0.25">
      <c r="A262" s="546"/>
      <c r="B262" s="718">
        <v>3234</v>
      </c>
      <c r="C262" s="719"/>
      <c r="D262" s="266" t="s">
        <v>51</v>
      </c>
      <c r="E262" s="59">
        <v>160.09</v>
      </c>
      <c r="F262" s="59">
        <v>2500</v>
      </c>
      <c r="G262" s="76">
        <v>600</v>
      </c>
      <c r="H262" s="76">
        <v>600</v>
      </c>
      <c r="I262" s="76">
        <v>600</v>
      </c>
      <c r="J262" s="540">
        <v>600</v>
      </c>
    </row>
    <row r="263" spans="1:10" x14ac:dyDescent="0.25">
      <c r="A263" s="546"/>
      <c r="B263" s="718">
        <v>3235</v>
      </c>
      <c r="C263" s="719"/>
      <c r="D263" s="266" t="s">
        <v>52</v>
      </c>
      <c r="E263" s="59">
        <v>0</v>
      </c>
      <c r="F263" s="59">
        <v>0</v>
      </c>
      <c r="G263" s="76">
        <v>0</v>
      </c>
      <c r="H263" s="76">
        <v>0</v>
      </c>
      <c r="I263" s="76">
        <v>0</v>
      </c>
      <c r="J263" s="540">
        <v>0</v>
      </c>
    </row>
    <row r="264" spans="1:10" x14ac:dyDescent="0.25">
      <c r="A264" s="546"/>
      <c r="B264" s="718">
        <v>3236</v>
      </c>
      <c r="C264" s="719"/>
      <c r="D264" s="266" t="s">
        <v>53</v>
      </c>
      <c r="E264" s="59">
        <v>0</v>
      </c>
      <c r="F264" s="59">
        <v>0</v>
      </c>
      <c r="G264" s="76">
        <v>0</v>
      </c>
      <c r="H264" s="76">
        <v>0</v>
      </c>
      <c r="I264" s="76">
        <v>0</v>
      </c>
      <c r="J264" s="540">
        <v>0</v>
      </c>
    </row>
    <row r="265" spans="1:10" x14ac:dyDescent="0.25">
      <c r="A265" s="546"/>
      <c r="B265" s="718">
        <v>3237</v>
      </c>
      <c r="C265" s="719"/>
      <c r="D265" s="266" t="s">
        <v>54</v>
      </c>
      <c r="E265" s="71">
        <v>0</v>
      </c>
      <c r="F265" s="71">
        <v>0</v>
      </c>
      <c r="G265" s="310">
        <v>0</v>
      </c>
      <c r="H265" s="76">
        <v>0</v>
      </c>
      <c r="I265" s="310">
        <v>0</v>
      </c>
      <c r="J265" s="545">
        <v>0</v>
      </c>
    </row>
    <row r="266" spans="1:10" x14ac:dyDescent="0.25">
      <c r="A266" s="546"/>
      <c r="B266" s="718">
        <v>3238</v>
      </c>
      <c r="C266" s="719"/>
      <c r="D266" s="266" t="s">
        <v>55</v>
      </c>
      <c r="E266" s="71">
        <v>0</v>
      </c>
      <c r="F266" s="71">
        <v>0</v>
      </c>
      <c r="G266" s="310">
        <v>0</v>
      </c>
      <c r="H266" s="76">
        <v>0</v>
      </c>
      <c r="I266" s="310">
        <v>0</v>
      </c>
      <c r="J266" s="545">
        <v>0</v>
      </c>
    </row>
    <row r="267" spans="1:10" x14ac:dyDescent="0.25">
      <c r="A267" s="546"/>
      <c r="B267" s="718">
        <v>3239</v>
      </c>
      <c r="C267" s="719"/>
      <c r="D267" s="266" t="s">
        <v>56</v>
      </c>
      <c r="E267" s="71">
        <v>0</v>
      </c>
      <c r="F267" s="71">
        <v>300</v>
      </c>
      <c r="G267" s="71">
        <v>300</v>
      </c>
      <c r="H267" s="71">
        <v>300</v>
      </c>
      <c r="I267" s="71">
        <v>300</v>
      </c>
      <c r="J267" s="552">
        <v>300</v>
      </c>
    </row>
    <row r="268" spans="1:10" x14ac:dyDescent="0.25">
      <c r="A268" s="547"/>
      <c r="B268" s="40">
        <v>329</v>
      </c>
      <c r="C268" s="42"/>
      <c r="D268" s="137" t="s">
        <v>57</v>
      </c>
      <c r="E268" s="261">
        <f>SUM(E269:E273)</f>
        <v>87.87</v>
      </c>
      <c r="F268" s="261">
        <f>SUM(F269:F273)</f>
        <v>1000</v>
      </c>
      <c r="G268" s="261">
        <f>SUM(G269:G273)</f>
        <v>500</v>
      </c>
      <c r="H268" s="261">
        <f t="shared" ref="H268:J268" si="161">SUM(H269:H273)</f>
        <v>500</v>
      </c>
      <c r="I268" s="261">
        <f t="shared" si="161"/>
        <v>500</v>
      </c>
      <c r="J268" s="594">
        <f t="shared" si="161"/>
        <v>500</v>
      </c>
    </row>
    <row r="269" spans="1:10" x14ac:dyDescent="0.25">
      <c r="A269" s="717">
        <v>3292</v>
      </c>
      <c r="B269" s="718"/>
      <c r="C269" s="719"/>
      <c r="D269" s="266" t="s">
        <v>58</v>
      </c>
      <c r="E269" s="71">
        <v>0</v>
      </c>
      <c r="F269" s="71">
        <v>0</v>
      </c>
      <c r="G269" s="310">
        <v>0</v>
      </c>
      <c r="H269" s="310">
        <v>0</v>
      </c>
      <c r="I269" s="310">
        <v>0</v>
      </c>
      <c r="J269" s="545">
        <v>0</v>
      </c>
    </row>
    <row r="270" spans="1:10" x14ac:dyDescent="0.25">
      <c r="A270" s="717">
        <v>3294</v>
      </c>
      <c r="B270" s="718"/>
      <c r="C270" s="719"/>
      <c r="D270" s="266" t="s">
        <v>91</v>
      </c>
      <c r="E270" s="71">
        <v>0</v>
      </c>
      <c r="F270" s="71">
        <v>0</v>
      </c>
      <c r="G270" s="310">
        <v>0</v>
      </c>
      <c r="H270" s="310">
        <v>0</v>
      </c>
      <c r="I270" s="310">
        <v>0</v>
      </c>
      <c r="J270" s="545">
        <v>0</v>
      </c>
    </row>
    <row r="271" spans="1:10" x14ac:dyDescent="0.25">
      <c r="A271" s="717">
        <v>3295</v>
      </c>
      <c r="B271" s="718"/>
      <c r="C271" s="719"/>
      <c r="D271" s="266" t="s">
        <v>92</v>
      </c>
      <c r="E271" s="71">
        <v>0</v>
      </c>
      <c r="F271" s="71">
        <v>0</v>
      </c>
      <c r="G271" s="310">
        <v>0</v>
      </c>
      <c r="H271" s="310">
        <v>0</v>
      </c>
      <c r="I271" s="310">
        <v>0</v>
      </c>
      <c r="J271" s="545">
        <v>0</v>
      </c>
    </row>
    <row r="272" spans="1:10" x14ac:dyDescent="0.25">
      <c r="A272" s="717">
        <v>3296</v>
      </c>
      <c r="B272" s="718"/>
      <c r="C272" s="719"/>
      <c r="D272" s="266" t="s">
        <v>93</v>
      </c>
      <c r="E272" s="71">
        <v>0</v>
      </c>
      <c r="F272" s="71">
        <v>0</v>
      </c>
      <c r="G272" s="310">
        <v>0</v>
      </c>
      <c r="H272" s="310">
        <v>0</v>
      </c>
      <c r="I272" s="310">
        <v>0</v>
      </c>
      <c r="J272" s="545">
        <v>0</v>
      </c>
    </row>
    <row r="273" spans="1:10" x14ac:dyDescent="0.25">
      <c r="A273" s="717">
        <v>3299</v>
      </c>
      <c r="B273" s="718"/>
      <c r="C273" s="719"/>
      <c r="D273" s="266" t="s">
        <v>57</v>
      </c>
      <c r="E273" s="71">
        <v>87.87</v>
      </c>
      <c r="F273" s="71">
        <v>1000</v>
      </c>
      <c r="G273" s="310">
        <v>500</v>
      </c>
      <c r="H273" s="310">
        <v>500</v>
      </c>
      <c r="I273" s="310">
        <v>500</v>
      </c>
      <c r="J273" s="545">
        <v>500</v>
      </c>
    </row>
    <row r="274" spans="1:10" x14ac:dyDescent="0.25">
      <c r="A274" s="801">
        <v>372</v>
      </c>
      <c r="B274" s="802"/>
      <c r="C274" s="803"/>
      <c r="D274" s="137" t="s">
        <v>81</v>
      </c>
      <c r="E274" s="75">
        <v>0</v>
      </c>
      <c r="F274" s="75">
        <v>0</v>
      </c>
      <c r="G274" s="261">
        <f>G275</f>
        <v>0</v>
      </c>
      <c r="H274" s="261">
        <f t="shared" ref="H274:J274" si="162">H275</f>
        <v>0</v>
      </c>
      <c r="I274" s="261">
        <f t="shared" si="162"/>
        <v>0</v>
      </c>
      <c r="J274" s="594">
        <f t="shared" si="162"/>
        <v>0</v>
      </c>
    </row>
    <row r="275" spans="1:10" ht="26.25" x14ac:dyDescent="0.25">
      <c r="A275" s="717">
        <v>3722</v>
      </c>
      <c r="B275" s="718"/>
      <c r="C275" s="719"/>
      <c r="D275" s="133" t="s">
        <v>231</v>
      </c>
      <c r="E275" s="71">
        <v>0</v>
      </c>
      <c r="F275" s="71">
        <v>0</v>
      </c>
      <c r="G275" s="310">
        <v>0</v>
      </c>
      <c r="H275" s="76">
        <v>0</v>
      </c>
      <c r="I275" s="310">
        <v>0</v>
      </c>
      <c r="J275" s="545">
        <v>0</v>
      </c>
    </row>
    <row r="276" spans="1:10" x14ac:dyDescent="0.25">
      <c r="A276" s="736" t="s">
        <v>144</v>
      </c>
      <c r="B276" s="737"/>
      <c r="C276" s="738"/>
      <c r="D276" s="364" t="s">
        <v>139</v>
      </c>
      <c r="E276" s="59"/>
      <c r="F276" s="59"/>
      <c r="G276" s="76"/>
      <c r="H276" s="76"/>
      <c r="I276" s="76"/>
      <c r="J276" s="540"/>
    </row>
    <row r="277" spans="1:10" x14ac:dyDescent="0.25">
      <c r="A277" s="616"/>
      <c r="B277" s="499"/>
      <c r="C277" s="500"/>
      <c r="D277" s="364"/>
      <c r="E277" s="59"/>
      <c r="F277" s="59"/>
      <c r="G277" s="76"/>
      <c r="H277" s="76"/>
      <c r="I277" s="76"/>
      <c r="J277" s="540"/>
    </row>
    <row r="278" spans="1:10" x14ac:dyDescent="0.25">
      <c r="A278" s="561"/>
      <c r="B278" s="37">
        <v>3</v>
      </c>
      <c r="C278" s="36"/>
      <c r="D278" s="496" t="s">
        <v>13</v>
      </c>
      <c r="E278" s="251">
        <f>E279</f>
        <v>1980.55</v>
      </c>
      <c r="F278" s="251">
        <f t="shared" ref="F278:J278" si="163">F279</f>
        <v>0</v>
      </c>
      <c r="G278" s="251">
        <f t="shared" si="163"/>
        <v>2000</v>
      </c>
      <c r="H278" s="251">
        <f t="shared" si="163"/>
        <v>1900</v>
      </c>
      <c r="I278" s="251">
        <f t="shared" si="163"/>
        <v>1900</v>
      </c>
      <c r="J278" s="541">
        <f t="shared" si="163"/>
        <v>1900</v>
      </c>
    </row>
    <row r="279" spans="1:10" x14ac:dyDescent="0.25">
      <c r="A279" s="617"/>
      <c r="B279" s="365">
        <v>32</v>
      </c>
      <c r="C279" s="366"/>
      <c r="D279" s="367" t="s">
        <v>25</v>
      </c>
      <c r="E279" s="268">
        <f>E280+E287</f>
        <v>1980.55</v>
      </c>
      <c r="F279" s="268">
        <f t="shared" ref="F279:J279" si="164">F280+F287</f>
        <v>0</v>
      </c>
      <c r="G279" s="268">
        <f t="shared" si="164"/>
        <v>2000</v>
      </c>
      <c r="H279" s="268">
        <f t="shared" si="164"/>
        <v>1900</v>
      </c>
      <c r="I279" s="268">
        <f t="shared" si="164"/>
        <v>1900</v>
      </c>
      <c r="J279" s="611">
        <f t="shared" si="164"/>
        <v>1900</v>
      </c>
    </row>
    <row r="280" spans="1:10" x14ac:dyDescent="0.25">
      <c r="A280" s="547"/>
      <c r="B280" s="40">
        <v>322</v>
      </c>
      <c r="C280" s="41"/>
      <c r="D280" s="509" t="s">
        <v>43</v>
      </c>
      <c r="E280" s="161">
        <f>SUM(E281:E286)</f>
        <v>1980.55</v>
      </c>
      <c r="F280" s="161">
        <f t="shared" ref="F280:J280" si="165">SUM(F281:F286)</f>
        <v>0</v>
      </c>
      <c r="G280" s="161">
        <f t="shared" si="165"/>
        <v>1900</v>
      </c>
      <c r="H280" s="161">
        <f t="shared" si="165"/>
        <v>1900</v>
      </c>
      <c r="I280" s="161">
        <f>SUM(I281:I286)</f>
        <v>1900</v>
      </c>
      <c r="J280" s="544">
        <f t="shared" si="165"/>
        <v>1900</v>
      </c>
    </row>
    <row r="281" spans="1:10" x14ac:dyDescent="0.25">
      <c r="A281" s="717">
        <v>3221</v>
      </c>
      <c r="B281" s="718"/>
      <c r="C281" s="719"/>
      <c r="D281" t="s">
        <v>145</v>
      </c>
      <c r="E281" s="59">
        <v>650.79999999999995</v>
      </c>
      <c r="F281" s="59">
        <v>0</v>
      </c>
      <c r="G281" s="76">
        <v>1900</v>
      </c>
      <c r="H281" s="76">
        <v>1900</v>
      </c>
      <c r="I281" s="76">
        <v>1900</v>
      </c>
      <c r="J281" s="540">
        <v>1900</v>
      </c>
    </row>
    <row r="282" spans="1:10" x14ac:dyDescent="0.25">
      <c r="A282" s="717">
        <v>3222</v>
      </c>
      <c r="B282" s="718"/>
      <c r="C282" s="719"/>
      <c r="D282" s="498" t="s">
        <v>74</v>
      </c>
      <c r="E282" s="59">
        <v>0</v>
      </c>
      <c r="F282" s="59">
        <v>0</v>
      </c>
      <c r="G282" s="76">
        <v>0</v>
      </c>
      <c r="H282" s="76">
        <v>0</v>
      </c>
      <c r="I282" s="76">
        <v>0</v>
      </c>
      <c r="J282" s="540">
        <v>0</v>
      </c>
    </row>
    <row r="283" spans="1:10" x14ac:dyDescent="0.25">
      <c r="A283" s="612"/>
      <c r="B283" s="492"/>
      <c r="C283" s="493">
        <v>3223</v>
      </c>
      <c r="D283" s="498" t="s">
        <v>175</v>
      </c>
      <c r="E283" s="59">
        <v>0</v>
      </c>
      <c r="F283" s="59">
        <v>0</v>
      </c>
      <c r="G283" s="76">
        <v>0</v>
      </c>
      <c r="H283" s="76">
        <v>0</v>
      </c>
      <c r="I283" s="76">
        <v>0</v>
      </c>
      <c r="J283" s="540">
        <v>0</v>
      </c>
    </row>
    <row r="284" spans="1:10" x14ac:dyDescent="0.25">
      <c r="A284" s="717">
        <v>3224</v>
      </c>
      <c r="B284" s="718"/>
      <c r="C284" s="719"/>
      <c r="D284" s="498" t="s">
        <v>103</v>
      </c>
      <c r="E284" s="59">
        <v>0</v>
      </c>
      <c r="F284" s="59">
        <v>0</v>
      </c>
      <c r="G284" s="76">
        <v>0</v>
      </c>
      <c r="H284" s="76">
        <v>0</v>
      </c>
      <c r="I284" s="76">
        <v>0</v>
      </c>
      <c r="J284" s="540">
        <v>0</v>
      </c>
    </row>
    <row r="285" spans="1:10" x14ac:dyDescent="0.25">
      <c r="A285" s="717">
        <v>3225</v>
      </c>
      <c r="B285" s="718"/>
      <c r="C285" s="719"/>
      <c r="D285" s="498" t="s">
        <v>46</v>
      </c>
      <c r="E285" s="59">
        <v>1329.75</v>
      </c>
      <c r="F285" s="59">
        <v>0</v>
      </c>
      <c r="G285" s="76">
        <v>0</v>
      </c>
      <c r="H285" s="76">
        <v>0</v>
      </c>
      <c r="I285" s="76">
        <v>0</v>
      </c>
      <c r="J285" s="540">
        <v>0</v>
      </c>
    </row>
    <row r="286" spans="1:10" x14ac:dyDescent="0.25">
      <c r="A286" s="717">
        <v>3227</v>
      </c>
      <c r="B286" s="718"/>
      <c r="C286" s="719"/>
      <c r="D286" s="133" t="s">
        <v>90</v>
      </c>
      <c r="E286" s="59">
        <v>0</v>
      </c>
      <c r="F286" s="59">
        <v>0</v>
      </c>
      <c r="G286" s="76">
        <v>0</v>
      </c>
      <c r="H286" s="76">
        <v>0</v>
      </c>
      <c r="I286" s="76">
        <v>0</v>
      </c>
      <c r="J286" s="540">
        <v>0</v>
      </c>
    </row>
    <row r="287" spans="1:10" ht="25.5" x14ac:dyDescent="0.25">
      <c r="A287" s="617"/>
      <c r="B287" s="365">
        <v>38</v>
      </c>
      <c r="C287" s="366"/>
      <c r="D287" s="367" t="s">
        <v>232</v>
      </c>
      <c r="E287" s="68">
        <v>0</v>
      </c>
      <c r="F287" s="68">
        <v>0</v>
      </c>
      <c r="G287" s="268">
        <v>100</v>
      </c>
      <c r="H287" s="268">
        <v>0</v>
      </c>
      <c r="I287" s="268">
        <v>0</v>
      </c>
      <c r="J287" s="611">
        <v>0</v>
      </c>
    </row>
    <row r="288" spans="1:10" x14ac:dyDescent="0.25">
      <c r="A288" s="798">
        <v>381</v>
      </c>
      <c r="B288" s="799"/>
      <c r="C288" s="800"/>
      <c r="D288" s="368" t="s">
        <v>233</v>
      </c>
      <c r="E288" s="369">
        <v>0</v>
      </c>
      <c r="F288" s="369">
        <v>0</v>
      </c>
      <c r="G288" s="369">
        <v>100</v>
      </c>
      <c r="H288" s="369">
        <v>0</v>
      </c>
      <c r="I288" s="369">
        <v>0</v>
      </c>
      <c r="J288" s="618">
        <v>0</v>
      </c>
    </row>
    <row r="289" spans="1:10" x14ac:dyDescent="0.25">
      <c r="A289" s="717">
        <v>3811</v>
      </c>
      <c r="B289" s="718"/>
      <c r="C289" s="719"/>
      <c r="D289" s="133" t="s">
        <v>234</v>
      </c>
      <c r="E289" s="59"/>
      <c r="F289" s="59">
        <v>0</v>
      </c>
      <c r="G289" s="76">
        <v>100</v>
      </c>
      <c r="H289" s="76">
        <v>0</v>
      </c>
      <c r="I289" s="76">
        <v>0</v>
      </c>
      <c r="J289" s="540">
        <v>0</v>
      </c>
    </row>
    <row r="290" spans="1:10" x14ac:dyDescent="0.25">
      <c r="A290" s="561"/>
      <c r="B290" s="37">
        <v>4</v>
      </c>
      <c r="C290" s="36"/>
      <c r="D290" s="343" t="s">
        <v>15</v>
      </c>
      <c r="E290" s="251">
        <f t="shared" ref="E290:G292" si="166">E291</f>
        <v>0</v>
      </c>
      <c r="F290" s="251">
        <f t="shared" si="166"/>
        <v>0</v>
      </c>
      <c r="G290" s="251">
        <f t="shared" si="166"/>
        <v>0</v>
      </c>
      <c r="H290" s="251">
        <f>H291</f>
        <v>0</v>
      </c>
      <c r="I290" s="251">
        <f>I291</f>
        <v>0</v>
      </c>
      <c r="J290" s="541">
        <f>J291</f>
        <v>0</v>
      </c>
    </row>
    <row r="291" spans="1:10" x14ac:dyDescent="0.25">
      <c r="A291" s="562"/>
      <c r="B291" s="505">
        <v>45</v>
      </c>
      <c r="C291" s="506"/>
      <c r="D291" s="344" t="s">
        <v>86</v>
      </c>
      <c r="E291" s="256">
        <f t="shared" si="166"/>
        <v>0</v>
      </c>
      <c r="F291" s="256">
        <f t="shared" si="166"/>
        <v>0</v>
      </c>
      <c r="G291" s="256">
        <f t="shared" si="166"/>
        <v>0</v>
      </c>
      <c r="H291" s="256">
        <f>H292</f>
        <v>0</v>
      </c>
      <c r="I291" s="256">
        <f t="shared" ref="I291:J292" si="167">I292</f>
        <v>0</v>
      </c>
      <c r="J291" s="563">
        <f t="shared" si="167"/>
        <v>0</v>
      </c>
    </row>
    <row r="292" spans="1:10" x14ac:dyDescent="0.25">
      <c r="A292" s="547"/>
      <c r="B292" s="45">
        <v>451</v>
      </c>
      <c r="C292" s="41"/>
      <c r="D292" s="345" t="s">
        <v>87</v>
      </c>
      <c r="E292" s="161">
        <f t="shared" si="166"/>
        <v>0</v>
      </c>
      <c r="F292" s="161">
        <f t="shared" si="166"/>
        <v>0</v>
      </c>
      <c r="G292" s="161">
        <f t="shared" si="166"/>
        <v>0</v>
      </c>
      <c r="H292" s="161">
        <f>H293</f>
        <v>0</v>
      </c>
      <c r="I292" s="161">
        <f t="shared" si="167"/>
        <v>0</v>
      </c>
      <c r="J292" s="544">
        <f t="shared" si="167"/>
        <v>0</v>
      </c>
    </row>
    <row r="293" spans="1:10" x14ac:dyDescent="0.25">
      <c r="A293" s="717">
        <v>4511</v>
      </c>
      <c r="B293" s="718"/>
      <c r="C293" s="719"/>
      <c r="D293" s="266" t="s">
        <v>87</v>
      </c>
      <c r="E293" s="59">
        <v>0</v>
      </c>
      <c r="F293" s="59">
        <v>0</v>
      </c>
      <c r="G293" s="76">
        <v>0</v>
      </c>
      <c r="H293" s="76">
        <v>0</v>
      </c>
      <c r="I293" s="76">
        <v>0</v>
      </c>
      <c r="J293" s="540">
        <v>0</v>
      </c>
    </row>
    <row r="294" spans="1:10" x14ac:dyDescent="0.25">
      <c r="A294" s="602" t="s">
        <v>140</v>
      </c>
      <c r="B294" s="351"/>
      <c r="C294" s="352"/>
      <c r="D294" s="130" t="s">
        <v>141</v>
      </c>
      <c r="E294" s="59"/>
      <c r="F294" s="59"/>
      <c r="G294" s="76"/>
      <c r="H294" s="76"/>
      <c r="I294" s="76"/>
      <c r="J294" s="540"/>
    </row>
    <row r="295" spans="1:10" x14ac:dyDescent="0.25">
      <c r="A295" s="603"/>
      <c r="B295" s="38">
        <v>3</v>
      </c>
      <c r="C295" s="39"/>
      <c r="D295" s="496" t="s">
        <v>13</v>
      </c>
      <c r="E295" s="251">
        <f>E296</f>
        <v>665.24</v>
      </c>
      <c r="F295" s="251">
        <f>F296</f>
        <v>1000</v>
      </c>
      <c r="G295" s="251">
        <f>G296</f>
        <v>2701.25</v>
      </c>
      <c r="H295" s="251">
        <f>H296</f>
        <v>1250</v>
      </c>
      <c r="I295" s="251">
        <f t="shared" ref="I295:J295" si="168">I296</f>
        <v>1250</v>
      </c>
      <c r="J295" s="541">
        <f t="shared" si="168"/>
        <v>1250</v>
      </c>
    </row>
    <row r="296" spans="1:10" x14ac:dyDescent="0.25">
      <c r="A296" s="604"/>
      <c r="B296" s="502">
        <v>32</v>
      </c>
      <c r="C296" s="503"/>
      <c r="D296" s="252" t="s">
        <v>25</v>
      </c>
      <c r="E296" s="256">
        <f t="shared" ref="E296:F296" si="169">E297+E300+E307+E317</f>
        <v>665.24</v>
      </c>
      <c r="F296" s="256">
        <f t="shared" si="169"/>
        <v>1000</v>
      </c>
      <c r="G296" s="256">
        <f>G297+G300+G307+G317</f>
        <v>2701.25</v>
      </c>
      <c r="H296" s="256">
        <f t="shared" ref="H296:J296" si="170">H297+H300+H307+H317</f>
        <v>1250</v>
      </c>
      <c r="I296" s="256">
        <f t="shared" si="170"/>
        <v>1250</v>
      </c>
      <c r="J296" s="563">
        <f t="shared" si="170"/>
        <v>1250</v>
      </c>
    </row>
    <row r="297" spans="1:10" x14ac:dyDescent="0.25">
      <c r="A297" s="551"/>
      <c r="B297" s="40">
        <v>321</v>
      </c>
      <c r="C297" s="42"/>
      <c r="D297" s="509" t="s">
        <v>39</v>
      </c>
      <c r="E297" s="161">
        <f t="shared" ref="E297:F297" si="171">E298+E299</f>
        <v>0</v>
      </c>
      <c r="F297" s="161">
        <f t="shared" si="171"/>
        <v>0</v>
      </c>
      <c r="G297" s="161">
        <f>G298+G299</f>
        <v>870</v>
      </c>
      <c r="H297" s="161">
        <f>H298+H299</f>
        <v>0</v>
      </c>
      <c r="I297" s="161">
        <f t="shared" ref="I297:J297" si="172">I298+I299</f>
        <v>0</v>
      </c>
      <c r="J297" s="544">
        <f t="shared" si="172"/>
        <v>0</v>
      </c>
    </row>
    <row r="298" spans="1:10" x14ac:dyDescent="0.25">
      <c r="A298" s="717">
        <v>3212</v>
      </c>
      <c r="B298" s="718"/>
      <c r="C298" s="719"/>
      <c r="D298" s="266" t="s">
        <v>40</v>
      </c>
      <c r="E298" s="59">
        <v>0</v>
      </c>
      <c r="F298" s="59">
        <v>0</v>
      </c>
      <c r="G298" s="76">
        <v>870</v>
      </c>
      <c r="H298" s="76">
        <v>0</v>
      </c>
      <c r="I298" s="76">
        <v>0</v>
      </c>
      <c r="J298" s="540">
        <v>0</v>
      </c>
    </row>
    <row r="299" spans="1:10" x14ac:dyDescent="0.25">
      <c r="A299" s="717">
        <v>3213</v>
      </c>
      <c r="B299" s="718"/>
      <c r="C299" s="719"/>
      <c r="D299" s="266" t="s">
        <v>41</v>
      </c>
      <c r="E299" s="59">
        <v>0</v>
      </c>
      <c r="F299" s="59">
        <v>0</v>
      </c>
      <c r="G299" s="76">
        <v>0</v>
      </c>
      <c r="H299" s="76">
        <v>0</v>
      </c>
      <c r="I299" s="76">
        <v>0</v>
      </c>
      <c r="J299" s="540">
        <v>0</v>
      </c>
    </row>
    <row r="300" spans="1:10" x14ac:dyDescent="0.25">
      <c r="A300" s="547"/>
      <c r="B300" s="40">
        <v>322</v>
      </c>
      <c r="C300" s="41"/>
      <c r="D300" s="509" t="s">
        <v>43</v>
      </c>
      <c r="E300" s="161">
        <f t="shared" ref="E300:F300" si="173">SUM(E301:E306)</f>
        <v>87.88</v>
      </c>
      <c r="F300" s="161">
        <f t="shared" si="173"/>
        <v>400</v>
      </c>
      <c r="G300" s="161">
        <f>SUM(G301:G306)</f>
        <v>200</v>
      </c>
      <c r="H300" s="161">
        <f t="shared" ref="H300:J300" si="174">SUM(H301:H306)</f>
        <v>100</v>
      </c>
      <c r="I300" s="161">
        <f t="shared" si="174"/>
        <v>100</v>
      </c>
      <c r="J300" s="544">
        <f t="shared" si="174"/>
        <v>100</v>
      </c>
    </row>
    <row r="301" spans="1:10" x14ac:dyDescent="0.25">
      <c r="A301" s="717">
        <v>3221</v>
      </c>
      <c r="B301" s="718"/>
      <c r="C301" s="719"/>
      <c r="D301" t="s">
        <v>145</v>
      </c>
      <c r="E301" s="59">
        <v>87.88</v>
      </c>
      <c r="F301" s="59">
        <v>300</v>
      </c>
      <c r="G301" s="76">
        <v>100</v>
      </c>
      <c r="H301" s="76">
        <v>100</v>
      </c>
      <c r="I301" s="76">
        <v>100</v>
      </c>
      <c r="J301" s="540">
        <v>100</v>
      </c>
    </row>
    <row r="302" spans="1:10" x14ac:dyDescent="0.25">
      <c r="A302" s="717">
        <v>3222</v>
      </c>
      <c r="B302" s="718"/>
      <c r="C302" s="719"/>
      <c r="D302" s="498" t="s">
        <v>74</v>
      </c>
      <c r="E302" s="59">
        <v>0</v>
      </c>
      <c r="F302" s="59">
        <v>100</v>
      </c>
      <c r="G302" s="76">
        <v>100</v>
      </c>
      <c r="H302" s="76">
        <v>0</v>
      </c>
      <c r="I302" s="76">
        <v>0</v>
      </c>
      <c r="J302" s="540">
        <v>0</v>
      </c>
    </row>
    <row r="303" spans="1:10" x14ac:dyDescent="0.25">
      <c r="A303" s="612"/>
      <c r="B303" s="492"/>
      <c r="C303" s="493">
        <v>3223</v>
      </c>
      <c r="D303" s="498" t="s">
        <v>175</v>
      </c>
      <c r="E303" s="59">
        <v>0</v>
      </c>
      <c r="F303" s="59">
        <v>0</v>
      </c>
      <c r="G303" s="76">
        <v>0</v>
      </c>
      <c r="H303" s="76">
        <v>0</v>
      </c>
      <c r="I303" s="76">
        <v>0</v>
      </c>
      <c r="J303" s="540">
        <v>0</v>
      </c>
    </row>
    <row r="304" spans="1:10" x14ac:dyDescent="0.25">
      <c r="A304" s="717">
        <v>3224</v>
      </c>
      <c r="B304" s="718"/>
      <c r="C304" s="719"/>
      <c r="D304" s="498" t="s">
        <v>103</v>
      </c>
      <c r="E304" s="59">
        <v>0</v>
      </c>
      <c r="F304" s="59">
        <v>0</v>
      </c>
      <c r="G304" s="76">
        <v>0</v>
      </c>
      <c r="H304" s="76">
        <v>0</v>
      </c>
      <c r="I304" s="76">
        <v>0</v>
      </c>
      <c r="J304" s="540">
        <v>0</v>
      </c>
    </row>
    <row r="305" spans="1:10" x14ac:dyDescent="0.25">
      <c r="A305" s="717">
        <v>3225</v>
      </c>
      <c r="B305" s="718"/>
      <c r="C305" s="719"/>
      <c r="D305" s="498" t="s">
        <v>46</v>
      </c>
      <c r="E305" s="59">
        <v>0</v>
      </c>
      <c r="F305" s="59">
        <v>0</v>
      </c>
      <c r="G305" s="76">
        <v>0</v>
      </c>
      <c r="H305" s="76">
        <v>0</v>
      </c>
      <c r="I305" s="76">
        <v>0</v>
      </c>
      <c r="J305" s="540">
        <v>0</v>
      </c>
    </row>
    <row r="306" spans="1:10" x14ac:dyDescent="0.25">
      <c r="A306" s="717">
        <v>3227</v>
      </c>
      <c r="B306" s="718"/>
      <c r="C306" s="719"/>
      <c r="D306" s="133" t="s">
        <v>90</v>
      </c>
      <c r="E306" s="59">
        <v>0</v>
      </c>
      <c r="F306" s="59">
        <v>0</v>
      </c>
      <c r="G306" s="76">
        <v>0</v>
      </c>
      <c r="H306" s="76">
        <v>0</v>
      </c>
      <c r="I306" s="76">
        <v>0</v>
      </c>
      <c r="J306" s="540">
        <v>0</v>
      </c>
    </row>
    <row r="307" spans="1:10" x14ac:dyDescent="0.25">
      <c r="A307" s="547"/>
      <c r="B307" s="40">
        <v>323</v>
      </c>
      <c r="C307" s="41"/>
      <c r="D307" s="509" t="s">
        <v>48</v>
      </c>
      <c r="E307" s="161">
        <f t="shared" ref="E307:F307" si="175">E308+E309+E310+E311+E312+E313+E314+E315+E316</f>
        <v>389.86</v>
      </c>
      <c r="F307" s="161">
        <f t="shared" si="175"/>
        <v>100</v>
      </c>
      <c r="G307" s="161">
        <f>G308+G309+G310+G311+G312+G313+G314+G315+G316</f>
        <v>1000</v>
      </c>
      <c r="H307" s="161">
        <f t="shared" ref="H307:J307" si="176">H308+H309+H310+H311+H312+H313+H314+H315+H316</f>
        <v>500</v>
      </c>
      <c r="I307" s="161">
        <f t="shared" si="176"/>
        <v>500</v>
      </c>
      <c r="J307" s="544">
        <f t="shared" si="176"/>
        <v>500</v>
      </c>
    </row>
    <row r="308" spans="1:10" x14ac:dyDescent="0.25">
      <c r="A308" s="717">
        <v>3231</v>
      </c>
      <c r="B308" s="718"/>
      <c r="C308" s="719"/>
      <c r="D308" s="266" t="s">
        <v>49</v>
      </c>
      <c r="E308" s="59">
        <v>389.86</v>
      </c>
      <c r="F308" s="59">
        <v>0</v>
      </c>
      <c r="G308" s="76">
        <v>1000</v>
      </c>
      <c r="H308" s="76">
        <v>500</v>
      </c>
      <c r="I308" s="76">
        <v>500</v>
      </c>
      <c r="J308" s="540">
        <v>500</v>
      </c>
    </row>
    <row r="309" spans="1:10" x14ac:dyDescent="0.25">
      <c r="A309" s="717">
        <v>3232</v>
      </c>
      <c r="B309" s="718"/>
      <c r="C309" s="719"/>
      <c r="D309" s="266" t="s">
        <v>68</v>
      </c>
      <c r="E309" s="59">
        <v>0</v>
      </c>
      <c r="F309" s="59">
        <v>0</v>
      </c>
      <c r="G309" s="76">
        <v>0</v>
      </c>
      <c r="H309" s="76">
        <v>0</v>
      </c>
      <c r="I309" s="76">
        <v>0</v>
      </c>
      <c r="J309" s="540">
        <v>0</v>
      </c>
    </row>
    <row r="310" spans="1:10" x14ac:dyDescent="0.25">
      <c r="A310" s="717">
        <v>3233</v>
      </c>
      <c r="B310" s="718"/>
      <c r="C310" s="719"/>
      <c r="D310" s="266" t="s">
        <v>50</v>
      </c>
      <c r="E310" s="59">
        <v>0</v>
      </c>
      <c r="F310" s="59">
        <v>0</v>
      </c>
      <c r="G310" s="76">
        <v>0</v>
      </c>
      <c r="H310" s="76">
        <v>0</v>
      </c>
      <c r="I310" s="76">
        <v>0</v>
      </c>
      <c r="J310" s="540">
        <v>0</v>
      </c>
    </row>
    <row r="311" spans="1:10" x14ac:dyDescent="0.25">
      <c r="A311" s="717">
        <v>3234</v>
      </c>
      <c r="B311" s="718"/>
      <c r="C311" s="719"/>
      <c r="D311" s="266" t="s">
        <v>51</v>
      </c>
      <c r="E311" s="59">
        <v>0</v>
      </c>
      <c r="F311" s="59">
        <v>0</v>
      </c>
      <c r="G311" s="76">
        <v>0</v>
      </c>
      <c r="H311" s="76">
        <v>0</v>
      </c>
      <c r="I311" s="76">
        <v>0</v>
      </c>
      <c r="J311" s="540">
        <v>0</v>
      </c>
    </row>
    <row r="312" spans="1:10" x14ac:dyDescent="0.25">
      <c r="A312" s="717">
        <v>3235</v>
      </c>
      <c r="B312" s="718"/>
      <c r="C312" s="719"/>
      <c r="D312" s="266" t="s">
        <v>52</v>
      </c>
      <c r="E312" s="59">
        <v>0</v>
      </c>
      <c r="F312" s="59">
        <v>0</v>
      </c>
      <c r="G312" s="76">
        <v>0</v>
      </c>
      <c r="H312" s="76">
        <v>0</v>
      </c>
      <c r="I312" s="76">
        <v>0</v>
      </c>
      <c r="J312" s="540">
        <v>0</v>
      </c>
    </row>
    <row r="313" spans="1:10" x14ac:dyDescent="0.25">
      <c r="A313" s="717">
        <v>3236</v>
      </c>
      <c r="B313" s="718"/>
      <c r="C313" s="719"/>
      <c r="D313" s="266" t="s">
        <v>53</v>
      </c>
      <c r="E313" s="59">
        <v>0</v>
      </c>
      <c r="F313" s="59">
        <v>0</v>
      </c>
      <c r="G313" s="76">
        <v>0</v>
      </c>
      <c r="H313" s="76">
        <v>0</v>
      </c>
      <c r="I313" s="76">
        <v>0</v>
      </c>
      <c r="J313" s="540">
        <v>0</v>
      </c>
    </row>
    <row r="314" spans="1:10" x14ac:dyDescent="0.25">
      <c r="A314" s="717">
        <v>3237</v>
      </c>
      <c r="B314" s="718"/>
      <c r="C314" s="719"/>
      <c r="D314" s="266" t="s">
        <v>54</v>
      </c>
      <c r="E314" s="59">
        <v>0</v>
      </c>
      <c r="F314" s="59">
        <v>0</v>
      </c>
      <c r="G314" s="76">
        <v>0</v>
      </c>
      <c r="H314" s="76">
        <v>0</v>
      </c>
      <c r="I314" s="76">
        <v>0</v>
      </c>
      <c r="J314" s="540">
        <v>0</v>
      </c>
    </row>
    <row r="315" spans="1:10" x14ac:dyDescent="0.25">
      <c r="A315" s="717">
        <v>3238</v>
      </c>
      <c r="B315" s="718"/>
      <c r="C315" s="719"/>
      <c r="D315" s="266" t="s">
        <v>55</v>
      </c>
      <c r="E315" s="59">
        <v>0</v>
      </c>
      <c r="F315" s="59">
        <v>0</v>
      </c>
      <c r="G315" s="76">
        <v>0</v>
      </c>
      <c r="H315" s="76">
        <v>0</v>
      </c>
      <c r="I315" s="76">
        <v>0</v>
      </c>
      <c r="J315" s="540">
        <v>0</v>
      </c>
    </row>
    <row r="316" spans="1:10" x14ac:dyDescent="0.25">
      <c r="A316" s="717">
        <v>3239</v>
      </c>
      <c r="B316" s="718"/>
      <c r="C316" s="719"/>
      <c r="D316" s="266" t="s">
        <v>56</v>
      </c>
      <c r="E316" s="59">
        <v>0</v>
      </c>
      <c r="F316" s="59">
        <v>100</v>
      </c>
      <c r="G316" s="76">
        <v>0</v>
      </c>
      <c r="H316" s="76">
        <v>0</v>
      </c>
      <c r="I316" s="76">
        <v>0</v>
      </c>
      <c r="J316" s="540">
        <v>0</v>
      </c>
    </row>
    <row r="317" spans="1:10" x14ac:dyDescent="0.25">
      <c r="A317" s="547"/>
      <c r="B317" s="40">
        <v>329</v>
      </c>
      <c r="C317" s="42"/>
      <c r="D317" s="137" t="s">
        <v>57</v>
      </c>
      <c r="E317" s="161">
        <f t="shared" ref="E317:F317" si="177">E318</f>
        <v>187.5</v>
      </c>
      <c r="F317" s="161">
        <f t="shared" si="177"/>
        <v>500</v>
      </c>
      <c r="G317" s="161">
        <f>G318</f>
        <v>631.25</v>
      </c>
      <c r="H317" s="161">
        <f t="shared" ref="H317:J317" si="178">H318</f>
        <v>650</v>
      </c>
      <c r="I317" s="161">
        <f t="shared" si="178"/>
        <v>650</v>
      </c>
      <c r="J317" s="544">
        <f t="shared" si="178"/>
        <v>650</v>
      </c>
    </row>
    <row r="318" spans="1:10" x14ac:dyDescent="0.25">
      <c r="A318" s="546"/>
      <c r="B318" s="492">
        <v>3299</v>
      </c>
      <c r="C318" s="270"/>
      <c r="D318" s="133" t="s">
        <v>57</v>
      </c>
      <c r="E318" s="59">
        <v>187.5</v>
      </c>
      <c r="F318" s="59">
        <v>500</v>
      </c>
      <c r="G318" s="76">
        <v>631.25</v>
      </c>
      <c r="H318" s="76">
        <v>650</v>
      </c>
      <c r="I318" s="76">
        <v>650</v>
      </c>
      <c r="J318" s="540">
        <v>650</v>
      </c>
    </row>
    <row r="319" spans="1:10" x14ac:dyDescent="0.25">
      <c r="A319" s="561"/>
      <c r="B319" s="37">
        <v>4</v>
      </c>
      <c r="C319" s="36"/>
      <c r="D319" s="264" t="s">
        <v>15</v>
      </c>
      <c r="E319" s="251">
        <f t="shared" ref="E319:J321" si="179">E320</f>
        <v>0</v>
      </c>
      <c r="F319" s="251">
        <f t="shared" si="179"/>
        <v>0</v>
      </c>
      <c r="G319" s="251">
        <f t="shared" si="179"/>
        <v>0</v>
      </c>
      <c r="H319" s="251">
        <f t="shared" si="179"/>
        <v>0</v>
      </c>
      <c r="I319" s="251">
        <f t="shared" si="179"/>
        <v>0</v>
      </c>
      <c r="J319" s="541">
        <f t="shared" si="179"/>
        <v>0</v>
      </c>
    </row>
    <row r="320" spans="1:10" x14ac:dyDescent="0.25">
      <c r="A320" s="562"/>
      <c r="B320" s="505">
        <v>42</v>
      </c>
      <c r="C320" s="506"/>
      <c r="D320" s="348" t="s">
        <v>31</v>
      </c>
      <c r="E320" s="256">
        <f t="shared" si="179"/>
        <v>0</v>
      </c>
      <c r="F320" s="256">
        <f t="shared" si="179"/>
        <v>0</v>
      </c>
      <c r="G320" s="256">
        <f t="shared" si="179"/>
        <v>0</v>
      </c>
      <c r="H320" s="256">
        <f t="shared" si="179"/>
        <v>0</v>
      </c>
      <c r="I320" s="256">
        <f t="shared" si="179"/>
        <v>0</v>
      </c>
      <c r="J320" s="563">
        <f t="shared" si="179"/>
        <v>0</v>
      </c>
    </row>
    <row r="321" spans="1:10" x14ac:dyDescent="0.25">
      <c r="A321" s="547"/>
      <c r="B321" s="45">
        <v>424</v>
      </c>
      <c r="C321" s="41"/>
      <c r="D321" s="349" t="s">
        <v>229</v>
      </c>
      <c r="E321" s="161">
        <f t="shared" si="179"/>
        <v>0</v>
      </c>
      <c r="F321" s="161">
        <f t="shared" si="179"/>
        <v>0</v>
      </c>
      <c r="G321" s="161">
        <f t="shared" si="179"/>
        <v>0</v>
      </c>
      <c r="H321" s="161">
        <f t="shared" si="179"/>
        <v>0</v>
      </c>
      <c r="I321" s="161">
        <f t="shared" si="179"/>
        <v>0</v>
      </c>
      <c r="J321" s="544">
        <f t="shared" si="179"/>
        <v>0</v>
      </c>
    </row>
    <row r="322" spans="1:10" x14ac:dyDescent="0.25">
      <c r="A322" s="717">
        <v>4241</v>
      </c>
      <c r="B322" s="718"/>
      <c r="C322" s="719"/>
      <c r="D322" s="266" t="s">
        <v>230</v>
      </c>
      <c r="E322" s="59">
        <v>0</v>
      </c>
      <c r="F322" s="59">
        <v>0</v>
      </c>
      <c r="G322" s="76">
        <v>0</v>
      </c>
      <c r="H322" s="76">
        <v>0</v>
      </c>
      <c r="I322" s="76">
        <v>0</v>
      </c>
      <c r="J322" s="540">
        <v>0</v>
      </c>
    </row>
    <row r="323" spans="1:10" ht="30" x14ac:dyDescent="0.25">
      <c r="A323" s="590" t="s">
        <v>65</v>
      </c>
      <c r="B323" s="96"/>
      <c r="C323" s="97"/>
      <c r="D323" s="263" t="s">
        <v>97</v>
      </c>
      <c r="E323" s="370">
        <f t="shared" ref="E323:F323" si="180">E325</f>
        <v>611128.63</v>
      </c>
      <c r="F323" s="370">
        <f t="shared" si="180"/>
        <v>676875.55</v>
      </c>
      <c r="G323" s="370">
        <f>G325</f>
        <v>783877.07000000007</v>
      </c>
      <c r="H323" s="370">
        <f t="shared" ref="H323:J323" si="181">H325</f>
        <v>714008</v>
      </c>
      <c r="I323" s="370">
        <f t="shared" si="181"/>
        <v>714008</v>
      </c>
      <c r="J323" s="619">
        <f t="shared" si="181"/>
        <v>714008</v>
      </c>
    </row>
    <row r="324" spans="1:10" x14ac:dyDescent="0.25">
      <c r="A324" s="736" t="s">
        <v>138</v>
      </c>
      <c r="B324" s="737"/>
      <c r="C324" s="738"/>
      <c r="D324" s="499" t="s">
        <v>137</v>
      </c>
      <c r="E324" s="59"/>
      <c r="F324" s="59"/>
      <c r="G324" s="76"/>
      <c r="H324" s="76"/>
      <c r="I324" s="76"/>
      <c r="J324" s="540"/>
    </row>
    <row r="325" spans="1:10" x14ac:dyDescent="0.25">
      <c r="A325" s="561"/>
      <c r="B325" s="38">
        <v>3</v>
      </c>
      <c r="C325" s="39"/>
      <c r="D325" s="135" t="s">
        <v>13</v>
      </c>
      <c r="E325" s="251">
        <f t="shared" ref="E325:F325" si="182">E326+E334</f>
        <v>611128.63</v>
      </c>
      <c r="F325" s="251">
        <f t="shared" si="182"/>
        <v>676875.55</v>
      </c>
      <c r="G325" s="251">
        <f>G326+G334</f>
        <v>783877.07000000007</v>
      </c>
      <c r="H325" s="251">
        <f t="shared" ref="H325:J325" si="183">H326+H334</f>
        <v>714008</v>
      </c>
      <c r="I325" s="251">
        <f t="shared" si="183"/>
        <v>714008</v>
      </c>
      <c r="J325" s="541">
        <f t="shared" si="183"/>
        <v>714008</v>
      </c>
    </row>
    <row r="326" spans="1:10" x14ac:dyDescent="0.25">
      <c r="A326" s="562"/>
      <c r="B326" s="502">
        <v>31</v>
      </c>
      <c r="C326" s="503"/>
      <c r="D326" s="136" t="s">
        <v>14</v>
      </c>
      <c r="E326" s="256">
        <f t="shared" ref="E326:F326" si="184">E327+E329+E331</f>
        <v>595218.39</v>
      </c>
      <c r="F326" s="256">
        <f t="shared" si="184"/>
        <v>657409.55000000005</v>
      </c>
      <c r="G326" s="256">
        <f>G327+G329+G331</f>
        <v>764769.07000000007</v>
      </c>
      <c r="H326" s="256">
        <f t="shared" ref="H326:J326" si="185">H327+H329+H331</f>
        <v>694300</v>
      </c>
      <c r="I326" s="256">
        <f t="shared" si="185"/>
        <v>694300</v>
      </c>
      <c r="J326" s="563">
        <f t="shared" si="185"/>
        <v>694300</v>
      </c>
    </row>
    <row r="327" spans="1:10" x14ac:dyDescent="0.25">
      <c r="A327" s="547"/>
      <c r="B327" s="40">
        <v>311</v>
      </c>
      <c r="C327" s="42"/>
      <c r="D327" s="137" t="s">
        <v>98</v>
      </c>
      <c r="E327" s="161">
        <f t="shared" ref="E327:F327" si="186">E328</f>
        <v>495268.62</v>
      </c>
      <c r="F327" s="161">
        <f t="shared" si="186"/>
        <v>543270</v>
      </c>
      <c r="G327" s="161">
        <f>G328</f>
        <v>650659.13</v>
      </c>
      <c r="H327" s="161">
        <f t="shared" ref="H327:J327" si="187">H328</f>
        <v>581700</v>
      </c>
      <c r="I327" s="161">
        <f t="shared" si="187"/>
        <v>581700</v>
      </c>
      <c r="J327" s="544">
        <f t="shared" si="187"/>
        <v>581700</v>
      </c>
    </row>
    <row r="328" spans="1:10" x14ac:dyDescent="0.25">
      <c r="A328" s="717">
        <v>3111</v>
      </c>
      <c r="B328" s="718"/>
      <c r="C328" s="719"/>
      <c r="D328" s="133" t="s">
        <v>75</v>
      </c>
      <c r="E328" s="59">
        <v>495268.62</v>
      </c>
      <c r="F328" s="59">
        <v>543270</v>
      </c>
      <c r="G328" s="76">
        <v>650659.13</v>
      </c>
      <c r="H328" s="76">
        <v>581700</v>
      </c>
      <c r="I328" s="76">
        <v>581700</v>
      </c>
      <c r="J328" s="540">
        <v>581700</v>
      </c>
    </row>
    <row r="329" spans="1:10" x14ac:dyDescent="0.25">
      <c r="A329" s="547"/>
      <c r="B329" s="40">
        <v>312</v>
      </c>
      <c r="C329" s="42"/>
      <c r="D329" s="137" t="s">
        <v>76</v>
      </c>
      <c r="E329" s="161">
        <f t="shared" ref="E329:F329" si="188">E330</f>
        <v>19639.5</v>
      </c>
      <c r="F329" s="161">
        <f t="shared" si="188"/>
        <v>24500</v>
      </c>
      <c r="G329" s="161">
        <f>G330</f>
        <v>20000</v>
      </c>
      <c r="H329" s="161">
        <f t="shared" ref="H329:J329" si="189">H330</f>
        <v>22100</v>
      </c>
      <c r="I329" s="161">
        <f t="shared" si="189"/>
        <v>22100</v>
      </c>
      <c r="J329" s="544">
        <f t="shared" si="189"/>
        <v>22100</v>
      </c>
    </row>
    <row r="330" spans="1:10" x14ac:dyDescent="0.25">
      <c r="A330" s="717">
        <v>3121</v>
      </c>
      <c r="B330" s="718"/>
      <c r="C330" s="719"/>
      <c r="D330" s="133" t="s">
        <v>76</v>
      </c>
      <c r="E330" s="59">
        <v>19639.5</v>
      </c>
      <c r="F330" s="59">
        <v>24500</v>
      </c>
      <c r="G330" s="76">
        <v>20000</v>
      </c>
      <c r="H330" s="76">
        <v>22100</v>
      </c>
      <c r="I330" s="76">
        <v>22100</v>
      </c>
      <c r="J330" s="540">
        <v>22100</v>
      </c>
    </row>
    <row r="331" spans="1:10" x14ac:dyDescent="0.25">
      <c r="A331" s="547"/>
      <c r="B331" s="40">
        <v>313</v>
      </c>
      <c r="C331" s="42"/>
      <c r="D331" s="137" t="s">
        <v>77</v>
      </c>
      <c r="E331" s="161">
        <f t="shared" ref="E331:F331" si="190">E332+E333</f>
        <v>80310.27</v>
      </c>
      <c r="F331" s="161">
        <f t="shared" si="190"/>
        <v>89639.55</v>
      </c>
      <c r="G331" s="161">
        <f>G332+G333</f>
        <v>94109.94</v>
      </c>
      <c r="H331" s="161">
        <f t="shared" ref="H331:J331" si="191">H332+H333</f>
        <v>90500</v>
      </c>
      <c r="I331" s="161">
        <f t="shared" si="191"/>
        <v>90500</v>
      </c>
      <c r="J331" s="544">
        <f t="shared" si="191"/>
        <v>90500</v>
      </c>
    </row>
    <row r="332" spans="1:10" x14ac:dyDescent="0.25">
      <c r="A332" s="717">
        <v>3132</v>
      </c>
      <c r="B332" s="718"/>
      <c r="C332" s="719"/>
      <c r="D332" s="133" t="s">
        <v>99</v>
      </c>
      <c r="E332" s="59">
        <v>80310.27</v>
      </c>
      <c r="F332" s="59">
        <v>89639.55</v>
      </c>
      <c r="G332" s="76">
        <v>94109.94</v>
      </c>
      <c r="H332" s="76">
        <v>90500</v>
      </c>
      <c r="I332" s="76">
        <v>90500</v>
      </c>
      <c r="J332" s="540">
        <v>90500</v>
      </c>
    </row>
    <row r="333" spans="1:10" ht="26.25" x14ac:dyDescent="0.25">
      <c r="A333" s="717">
        <v>3133</v>
      </c>
      <c r="B333" s="718"/>
      <c r="C333" s="719"/>
      <c r="D333" s="133" t="s">
        <v>100</v>
      </c>
      <c r="E333" s="59"/>
      <c r="F333" s="59">
        <v>0</v>
      </c>
      <c r="G333" s="76">
        <v>0</v>
      </c>
      <c r="H333" s="76">
        <v>0</v>
      </c>
      <c r="I333" s="76">
        <v>0</v>
      </c>
      <c r="J333" s="540">
        <v>0</v>
      </c>
    </row>
    <row r="334" spans="1:10" x14ac:dyDescent="0.25">
      <c r="A334" s="562"/>
      <c r="B334" s="502">
        <v>32</v>
      </c>
      <c r="C334" s="503"/>
      <c r="D334" s="136" t="s">
        <v>25</v>
      </c>
      <c r="E334" s="256">
        <f t="shared" ref="E334:F334" si="192">E335+E337</f>
        <v>15910.24</v>
      </c>
      <c r="F334" s="256">
        <f t="shared" si="192"/>
        <v>19466</v>
      </c>
      <c r="G334" s="256">
        <f>G335+G337</f>
        <v>19108</v>
      </c>
      <c r="H334" s="256">
        <f t="shared" ref="H334:J334" si="193">H335+H337</f>
        <v>19708</v>
      </c>
      <c r="I334" s="256">
        <f t="shared" si="193"/>
        <v>19708</v>
      </c>
      <c r="J334" s="563">
        <f t="shared" si="193"/>
        <v>19708</v>
      </c>
    </row>
    <row r="335" spans="1:10" x14ac:dyDescent="0.25">
      <c r="A335" s="547"/>
      <c r="B335" s="40">
        <v>321</v>
      </c>
      <c r="C335" s="42"/>
      <c r="D335" s="137" t="s">
        <v>39</v>
      </c>
      <c r="E335" s="161">
        <f t="shared" ref="E335:F335" si="194">E336</f>
        <v>13922.24</v>
      </c>
      <c r="F335" s="161">
        <f t="shared" si="194"/>
        <v>17450</v>
      </c>
      <c r="G335" s="161">
        <f>G336</f>
        <v>17000</v>
      </c>
      <c r="H335" s="161">
        <f t="shared" ref="H335:J335" si="195">H336</f>
        <v>17600</v>
      </c>
      <c r="I335" s="161">
        <f t="shared" si="195"/>
        <v>17600</v>
      </c>
      <c r="J335" s="544">
        <f t="shared" si="195"/>
        <v>17600</v>
      </c>
    </row>
    <row r="336" spans="1:10" x14ac:dyDescent="0.25">
      <c r="A336" s="717">
        <v>3212</v>
      </c>
      <c r="B336" s="718"/>
      <c r="C336" s="719"/>
      <c r="D336" s="133" t="s">
        <v>124</v>
      </c>
      <c r="E336" s="59">
        <v>13922.24</v>
      </c>
      <c r="F336" s="59">
        <v>17450</v>
      </c>
      <c r="G336" s="76">
        <v>17000</v>
      </c>
      <c r="H336" s="76">
        <v>17600</v>
      </c>
      <c r="I336" s="76">
        <v>17600</v>
      </c>
      <c r="J336" s="540">
        <v>17600</v>
      </c>
    </row>
    <row r="337" spans="1:10" x14ac:dyDescent="0.25">
      <c r="A337" s="547"/>
      <c r="B337" s="40">
        <v>329</v>
      </c>
      <c r="C337" s="42"/>
      <c r="D337" s="137" t="s">
        <v>57</v>
      </c>
      <c r="E337" s="161">
        <f t="shared" ref="E337:F337" si="196">E338</f>
        <v>1988</v>
      </c>
      <c r="F337" s="161">
        <f t="shared" si="196"/>
        <v>2016</v>
      </c>
      <c r="G337" s="161">
        <f>G338</f>
        <v>2108</v>
      </c>
      <c r="H337" s="161">
        <f t="shared" ref="H337:J337" si="197">H338</f>
        <v>2108</v>
      </c>
      <c r="I337" s="161">
        <f t="shared" si="197"/>
        <v>2108</v>
      </c>
      <c r="J337" s="544">
        <f t="shared" si="197"/>
        <v>2108</v>
      </c>
    </row>
    <row r="338" spans="1:10" x14ac:dyDescent="0.25">
      <c r="A338" s="717">
        <v>3295</v>
      </c>
      <c r="B338" s="718"/>
      <c r="C338" s="719"/>
      <c r="D338" s="133" t="s">
        <v>101</v>
      </c>
      <c r="E338" s="59">
        <v>1988</v>
      </c>
      <c r="F338" s="59">
        <v>2016</v>
      </c>
      <c r="G338" s="76">
        <v>2108</v>
      </c>
      <c r="H338" s="76">
        <v>2108</v>
      </c>
      <c r="I338" s="76">
        <v>2108</v>
      </c>
      <c r="J338" s="540">
        <v>2108</v>
      </c>
    </row>
    <row r="339" spans="1:10" x14ac:dyDescent="0.25">
      <c r="A339" s="736" t="s">
        <v>135</v>
      </c>
      <c r="B339" s="737"/>
      <c r="C339" s="738"/>
      <c r="D339" s="499" t="s">
        <v>134</v>
      </c>
      <c r="E339" s="59"/>
      <c r="F339" s="59"/>
      <c r="G339" s="76"/>
      <c r="H339" s="76"/>
      <c r="I339" s="76"/>
      <c r="J339" s="540"/>
    </row>
    <row r="340" spans="1:10" x14ac:dyDescent="0.25">
      <c r="A340" s="561"/>
      <c r="B340" s="38">
        <v>3</v>
      </c>
      <c r="C340" s="39"/>
      <c r="D340" s="135" t="s">
        <v>13</v>
      </c>
      <c r="E340" s="251">
        <f t="shared" ref="E340:J342" si="198">E341</f>
        <v>0</v>
      </c>
      <c r="F340" s="251">
        <f t="shared" si="198"/>
        <v>0</v>
      </c>
      <c r="G340" s="251">
        <f t="shared" si="198"/>
        <v>0</v>
      </c>
      <c r="H340" s="251">
        <f t="shared" si="198"/>
        <v>0</v>
      </c>
      <c r="I340" s="251">
        <f t="shared" si="198"/>
        <v>0</v>
      </c>
      <c r="J340" s="541">
        <f t="shared" si="198"/>
        <v>0</v>
      </c>
    </row>
    <row r="341" spans="1:10" x14ac:dyDescent="0.25">
      <c r="A341" s="562"/>
      <c r="B341" s="502">
        <v>32</v>
      </c>
      <c r="C341" s="503"/>
      <c r="D341" s="371" t="s">
        <v>25</v>
      </c>
      <c r="E341" s="268">
        <f t="shared" si="198"/>
        <v>0</v>
      </c>
      <c r="F341" s="268">
        <f t="shared" si="198"/>
        <v>0</v>
      </c>
      <c r="G341" s="268">
        <f t="shared" si="198"/>
        <v>0</v>
      </c>
      <c r="H341" s="268">
        <f t="shared" si="198"/>
        <v>0</v>
      </c>
      <c r="I341" s="268">
        <f t="shared" si="198"/>
        <v>0</v>
      </c>
      <c r="J341" s="611">
        <f t="shared" si="198"/>
        <v>0</v>
      </c>
    </row>
    <row r="342" spans="1:10" x14ac:dyDescent="0.25">
      <c r="A342" s="620">
        <v>323</v>
      </c>
      <c r="B342" s="810"/>
      <c r="C342" s="810"/>
      <c r="D342" s="509" t="s">
        <v>48</v>
      </c>
      <c r="E342" s="372">
        <f t="shared" si="198"/>
        <v>0</v>
      </c>
      <c r="F342" s="372">
        <f t="shared" si="198"/>
        <v>0</v>
      </c>
      <c r="G342" s="372">
        <f t="shared" si="198"/>
        <v>0</v>
      </c>
      <c r="H342" s="372">
        <f t="shared" si="198"/>
        <v>0</v>
      </c>
      <c r="I342" s="372">
        <f t="shared" si="198"/>
        <v>0</v>
      </c>
      <c r="J342" s="621">
        <f t="shared" si="198"/>
        <v>0</v>
      </c>
    </row>
    <row r="343" spans="1:10" x14ac:dyDescent="0.25">
      <c r="A343" s="546"/>
      <c r="B343" s="718">
        <v>3234</v>
      </c>
      <c r="C343" s="719"/>
      <c r="D343" s="266" t="s">
        <v>51</v>
      </c>
      <c r="E343" s="71">
        <v>0</v>
      </c>
      <c r="F343" s="71">
        <v>0</v>
      </c>
      <c r="G343" s="310"/>
      <c r="H343" s="76"/>
      <c r="I343" s="310"/>
      <c r="J343" s="545"/>
    </row>
    <row r="344" spans="1:10" x14ac:dyDescent="0.25">
      <c r="A344" s="622" t="s">
        <v>165</v>
      </c>
      <c r="B344" s="34"/>
      <c r="C344" s="35"/>
      <c r="D344" s="373" t="s">
        <v>102</v>
      </c>
      <c r="E344" s="262">
        <f t="shared" ref="E344:J344" si="199">E346+E354</f>
        <v>23950.559999999998</v>
      </c>
      <c r="F344" s="262">
        <f t="shared" si="199"/>
        <v>23000</v>
      </c>
      <c r="G344" s="262">
        <f t="shared" si="199"/>
        <v>28000</v>
      </c>
      <c r="H344" s="262">
        <f t="shared" si="199"/>
        <v>29809</v>
      </c>
      <c r="I344" s="262">
        <f t="shared" si="199"/>
        <v>29809</v>
      </c>
      <c r="J344" s="598">
        <f t="shared" si="199"/>
        <v>29809</v>
      </c>
    </row>
    <row r="345" spans="1:10" x14ac:dyDescent="0.25">
      <c r="A345" s="736" t="s">
        <v>142</v>
      </c>
      <c r="B345" s="737"/>
      <c r="C345" s="738"/>
      <c r="D345" s="374" t="s">
        <v>137</v>
      </c>
      <c r="E345" s="59"/>
      <c r="F345" s="59"/>
      <c r="G345" s="76"/>
      <c r="H345" s="76"/>
      <c r="I345" s="76"/>
      <c r="J345" s="540"/>
    </row>
    <row r="346" spans="1:10" x14ac:dyDescent="0.25">
      <c r="A346" s="603"/>
      <c r="B346" s="38">
        <v>3</v>
      </c>
      <c r="C346" s="39"/>
      <c r="D346" s="496" t="s">
        <v>13</v>
      </c>
      <c r="E346" s="251">
        <f t="shared" ref="E346:F346" si="200">E347</f>
        <v>22322.17</v>
      </c>
      <c r="F346" s="251">
        <f t="shared" si="200"/>
        <v>20000</v>
      </c>
      <c r="G346" s="251">
        <f>G347</f>
        <v>24100</v>
      </c>
      <c r="H346" s="251">
        <f t="shared" ref="H346:J346" si="201">H347</f>
        <v>24658</v>
      </c>
      <c r="I346" s="251">
        <f t="shared" si="201"/>
        <v>24658</v>
      </c>
      <c r="J346" s="541">
        <f t="shared" si="201"/>
        <v>24658</v>
      </c>
    </row>
    <row r="347" spans="1:10" x14ac:dyDescent="0.25">
      <c r="A347" s="604"/>
      <c r="B347" s="502">
        <v>32</v>
      </c>
      <c r="C347" s="503"/>
      <c r="D347" s="252" t="s">
        <v>25</v>
      </c>
      <c r="E347" s="256">
        <f t="shared" ref="E347:F347" si="202">E348+E351</f>
        <v>22322.17</v>
      </c>
      <c r="F347" s="256">
        <f t="shared" si="202"/>
        <v>20000</v>
      </c>
      <c r="G347" s="256">
        <f>G348+G351</f>
        <v>24100</v>
      </c>
      <c r="H347" s="256">
        <f t="shared" ref="H347:J347" si="203">H348+H351</f>
        <v>24658</v>
      </c>
      <c r="I347" s="256">
        <f t="shared" si="203"/>
        <v>24658</v>
      </c>
      <c r="J347" s="563">
        <f t="shared" si="203"/>
        <v>24658</v>
      </c>
    </row>
    <row r="348" spans="1:10" x14ac:dyDescent="0.25">
      <c r="A348" s="551"/>
      <c r="B348" s="40">
        <v>321</v>
      </c>
      <c r="C348" s="42"/>
      <c r="D348" s="509" t="s">
        <v>39</v>
      </c>
      <c r="E348" s="161">
        <f t="shared" ref="E348:F348" si="204">E349+E350</f>
        <v>0</v>
      </c>
      <c r="F348" s="161">
        <f t="shared" si="204"/>
        <v>0</v>
      </c>
      <c r="G348" s="161">
        <f>G349+G350</f>
        <v>0</v>
      </c>
      <c r="H348" s="161">
        <f t="shared" ref="H348:J348" si="205">H349+H350</f>
        <v>0</v>
      </c>
      <c r="I348" s="161">
        <f t="shared" si="205"/>
        <v>0</v>
      </c>
      <c r="J348" s="544">
        <f t="shared" si="205"/>
        <v>0</v>
      </c>
    </row>
    <row r="349" spans="1:10" x14ac:dyDescent="0.25">
      <c r="A349" s="717">
        <v>3212</v>
      </c>
      <c r="B349" s="718"/>
      <c r="C349" s="719"/>
      <c r="D349" s="266" t="s">
        <v>40</v>
      </c>
      <c r="E349" s="59">
        <v>0</v>
      </c>
      <c r="F349" s="59">
        <v>0</v>
      </c>
      <c r="G349" s="76">
        <v>0</v>
      </c>
      <c r="H349" s="76">
        <v>0</v>
      </c>
      <c r="I349" s="76">
        <v>0</v>
      </c>
      <c r="J349" s="540">
        <v>0</v>
      </c>
    </row>
    <row r="350" spans="1:10" x14ac:dyDescent="0.25">
      <c r="A350" s="717">
        <v>3213</v>
      </c>
      <c r="B350" s="718"/>
      <c r="C350" s="719"/>
      <c r="D350" s="266" t="s">
        <v>41</v>
      </c>
      <c r="E350" s="59">
        <v>0</v>
      </c>
      <c r="F350" s="59">
        <v>0</v>
      </c>
      <c r="G350" s="76">
        <v>0</v>
      </c>
      <c r="H350" s="76">
        <v>0</v>
      </c>
      <c r="I350" s="76">
        <v>0</v>
      </c>
      <c r="J350" s="540">
        <v>0</v>
      </c>
    </row>
    <row r="351" spans="1:10" x14ac:dyDescent="0.25">
      <c r="A351" s="547"/>
      <c r="B351" s="40">
        <v>322</v>
      </c>
      <c r="C351" s="41"/>
      <c r="D351" s="509" t="s">
        <v>43</v>
      </c>
      <c r="E351" s="161">
        <f t="shared" ref="E351:F351" si="206">E352</f>
        <v>22322.17</v>
      </c>
      <c r="F351" s="161">
        <f t="shared" si="206"/>
        <v>20000</v>
      </c>
      <c r="G351" s="161">
        <f>G352</f>
        <v>24100</v>
      </c>
      <c r="H351" s="161">
        <f t="shared" ref="H351:J351" si="207">H352</f>
        <v>24658</v>
      </c>
      <c r="I351" s="161">
        <f t="shared" si="207"/>
        <v>24658</v>
      </c>
      <c r="J351" s="544">
        <f t="shared" si="207"/>
        <v>24658</v>
      </c>
    </row>
    <row r="352" spans="1:10" x14ac:dyDescent="0.25">
      <c r="A352" s="717">
        <v>3222</v>
      </c>
      <c r="B352" s="718"/>
      <c r="C352" s="719"/>
      <c r="D352" s="498" t="s">
        <v>74</v>
      </c>
      <c r="E352" s="59">
        <v>22322.17</v>
      </c>
      <c r="F352" s="59">
        <v>20000</v>
      </c>
      <c r="G352" s="76">
        <v>24100</v>
      </c>
      <c r="H352" s="76">
        <v>24658</v>
      </c>
      <c r="I352" s="76">
        <v>24658</v>
      </c>
      <c r="J352" s="540">
        <v>24658</v>
      </c>
    </row>
    <row r="353" spans="1:10" x14ac:dyDescent="0.25">
      <c r="A353" s="748" t="s">
        <v>146</v>
      </c>
      <c r="B353" s="749"/>
      <c r="C353" s="750"/>
      <c r="D353" s="130" t="s">
        <v>141</v>
      </c>
      <c r="E353" s="59"/>
      <c r="F353" s="59"/>
      <c r="G353" s="76"/>
      <c r="H353" s="76"/>
      <c r="I353" s="76"/>
      <c r="J353" s="540"/>
    </row>
    <row r="354" spans="1:10" x14ac:dyDescent="0.25">
      <c r="A354" s="603"/>
      <c r="B354" s="38">
        <v>3</v>
      </c>
      <c r="C354" s="39"/>
      <c r="D354" s="375" t="s">
        <v>13</v>
      </c>
      <c r="E354" s="376">
        <f t="shared" ref="E354:G356" si="208">E355</f>
        <v>1628.39</v>
      </c>
      <c r="F354" s="376">
        <f t="shared" si="208"/>
        <v>3000</v>
      </c>
      <c r="G354" s="376">
        <f t="shared" si="208"/>
        <v>3900</v>
      </c>
      <c r="H354" s="376">
        <f>H355</f>
        <v>5151</v>
      </c>
      <c r="I354" s="376">
        <f t="shared" ref="I354:J356" si="209">I355</f>
        <v>5151</v>
      </c>
      <c r="J354" s="623">
        <f t="shared" si="209"/>
        <v>5151</v>
      </c>
    </row>
    <row r="355" spans="1:10" x14ac:dyDescent="0.25">
      <c r="A355" s="604"/>
      <c r="B355" s="502">
        <v>32</v>
      </c>
      <c r="C355" s="503"/>
      <c r="D355" s="377" t="s">
        <v>25</v>
      </c>
      <c r="E355" s="378">
        <f t="shared" si="208"/>
        <v>1628.39</v>
      </c>
      <c r="F355" s="378">
        <f t="shared" si="208"/>
        <v>3000</v>
      </c>
      <c r="G355" s="378">
        <f t="shared" si="208"/>
        <v>3900</v>
      </c>
      <c r="H355" s="378">
        <f>H356</f>
        <v>5151</v>
      </c>
      <c r="I355" s="378">
        <f t="shared" si="209"/>
        <v>5151</v>
      </c>
      <c r="J355" s="624">
        <f t="shared" si="209"/>
        <v>5151</v>
      </c>
    </row>
    <row r="356" spans="1:10" x14ac:dyDescent="0.25">
      <c r="A356" s="547"/>
      <c r="B356" s="40">
        <v>322</v>
      </c>
      <c r="C356" s="41"/>
      <c r="D356" s="324" t="s">
        <v>43</v>
      </c>
      <c r="E356" s="380">
        <f t="shared" si="208"/>
        <v>1628.39</v>
      </c>
      <c r="F356" s="380">
        <f t="shared" si="208"/>
        <v>3000</v>
      </c>
      <c r="G356" s="380">
        <f t="shared" si="208"/>
        <v>3900</v>
      </c>
      <c r="H356" s="380">
        <f>H357</f>
        <v>5151</v>
      </c>
      <c r="I356" s="380">
        <f t="shared" si="209"/>
        <v>5151</v>
      </c>
      <c r="J356" s="625">
        <f t="shared" si="209"/>
        <v>5151</v>
      </c>
    </row>
    <row r="357" spans="1:10" x14ac:dyDescent="0.25">
      <c r="A357" s="717">
        <v>3222</v>
      </c>
      <c r="B357" s="718"/>
      <c r="C357" s="719"/>
      <c r="D357" s="498" t="s">
        <v>74</v>
      </c>
      <c r="E357" s="59">
        <v>1628.39</v>
      </c>
      <c r="F357" s="59">
        <v>3000</v>
      </c>
      <c r="G357" s="76">
        <v>3900</v>
      </c>
      <c r="H357" s="76">
        <v>5151</v>
      </c>
      <c r="I357" s="76">
        <v>5151</v>
      </c>
      <c r="J357" s="540">
        <v>5151</v>
      </c>
    </row>
    <row r="358" spans="1:10" x14ac:dyDescent="0.25">
      <c r="A358" s="804" t="s">
        <v>162</v>
      </c>
      <c r="B358" s="805"/>
      <c r="C358" s="806"/>
      <c r="D358" s="263" t="s">
        <v>161</v>
      </c>
      <c r="E358" s="381">
        <f t="shared" ref="E358:J358" si="210">E360</f>
        <v>0</v>
      </c>
      <c r="F358" s="381">
        <f t="shared" si="210"/>
        <v>0</v>
      </c>
      <c r="G358" s="381">
        <f t="shared" si="210"/>
        <v>520.82000000000005</v>
      </c>
      <c r="H358" s="381">
        <f t="shared" si="210"/>
        <v>520.82000000000005</v>
      </c>
      <c r="I358" s="381">
        <f t="shared" si="210"/>
        <v>520.82000000000005</v>
      </c>
      <c r="J358" s="626">
        <f t="shared" si="210"/>
        <v>520.82000000000005</v>
      </c>
    </row>
    <row r="359" spans="1:10" x14ac:dyDescent="0.25">
      <c r="A359" s="807" t="s">
        <v>163</v>
      </c>
      <c r="B359" s="808"/>
      <c r="C359" s="809"/>
      <c r="D359" s="359" t="s">
        <v>137</v>
      </c>
      <c r="E359" s="59"/>
      <c r="F359" s="59">
        <v>0</v>
      </c>
      <c r="G359" s="76"/>
      <c r="H359" s="76"/>
      <c r="I359" s="76"/>
      <c r="J359" s="540"/>
    </row>
    <row r="360" spans="1:10" x14ac:dyDescent="0.25">
      <c r="A360" s="612"/>
      <c r="B360" s="38">
        <v>3</v>
      </c>
      <c r="C360" s="39"/>
      <c r="D360" s="496" t="s">
        <v>13</v>
      </c>
      <c r="E360" s="251">
        <v>0</v>
      </c>
      <c r="F360" s="251">
        <v>0</v>
      </c>
      <c r="G360" s="251">
        <v>520.82000000000005</v>
      </c>
      <c r="H360" s="251">
        <v>520.82000000000005</v>
      </c>
      <c r="I360" s="251">
        <v>520.82000000000005</v>
      </c>
      <c r="J360" s="541">
        <v>520.82000000000005</v>
      </c>
    </row>
    <row r="361" spans="1:10" x14ac:dyDescent="0.25">
      <c r="A361" s="604"/>
      <c r="B361" s="502">
        <v>32</v>
      </c>
      <c r="C361" s="503"/>
      <c r="D361" s="252" t="s">
        <v>25</v>
      </c>
      <c r="E361" s="256">
        <v>0</v>
      </c>
      <c r="F361" s="256">
        <v>0</v>
      </c>
      <c r="G361" s="256">
        <v>520.82000000000005</v>
      </c>
      <c r="H361" s="256">
        <v>520.82000000000005</v>
      </c>
      <c r="I361" s="256">
        <v>520.82000000000005</v>
      </c>
      <c r="J361" s="563">
        <v>520.82000000000005</v>
      </c>
    </row>
    <row r="362" spans="1:10" x14ac:dyDescent="0.25">
      <c r="A362" s="547"/>
      <c r="B362" s="40">
        <v>329</v>
      </c>
      <c r="C362" s="42"/>
      <c r="D362" s="137" t="s">
        <v>57</v>
      </c>
      <c r="E362" s="161">
        <v>0</v>
      </c>
      <c r="F362" s="161">
        <v>0</v>
      </c>
      <c r="G362" s="161">
        <v>520.82000000000005</v>
      </c>
      <c r="H362" s="161">
        <v>520.82000000000005</v>
      </c>
      <c r="I362" s="161">
        <v>520.82000000000005</v>
      </c>
      <c r="J362" s="544">
        <v>520.82000000000005</v>
      </c>
    </row>
    <row r="363" spans="1:10" x14ac:dyDescent="0.25">
      <c r="A363" s="546"/>
      <c r="B363" s="492">
        <v>3299</v>
      </c>
      <c r="C363" s="270"/>
      <c r="D363" s="133" t="s">
        <v>57</v>
      </c>
      <c r="E363" s="59">
        <v>0</v>
      </c>
      <c r="F363" s="59">
        <v>0</v>
      </c>
      <c r="G363" s="76">
        <v>520.82000000000005</v>
      </c>
      <c r="H363" s="76">
        <v>520.82000000000005</v>
      </c>
      <c r="I363" s="76">
        <v>520.82000000000005</v>
      </c>
      <c r="J363" s="540">
        <v>520.82000000000005</v>
      </c>
    </row>
    <row r="364" spans="1:10" x14ac:dyDescent="0.25">
      <c r="A364" s="590" t="s">
        <v>105</v>
      </c>
      <c r="B364" s="99"/>
      <c r="C364" s="97"/>
      <c r="D364" s="134" t="s">
        <v>106</v>
      </c>
      <c r="E364" s="381">
        <f t="shared" ref="E364:F364" si="211">E366+E386</f>
        <v>22543.95</v>
      </c>
      <c r="F364" s="381">
        <f t="shared" si="211"/>
        <v>26464.5</v>
      </c>
      <c r="G364" s="381">
        <f>G366+G386</f>
        <v>26861.86</v>
      </c>
      <c r="H364" s="381">
        <f t="shared" ref="H364:J364" si="212">H366+H386</f>
        <v>24180</v>
      </c>
      <c r="I364" s="381">
        <f t="shared" si="212"/>
        <v>24180</v>
      </c>
      <c r="J364" s="626">
        <f t="shared" si="212"/>
        <v>24180</v>
      </c>
    </row>
    <row r="365" spans="1:10" x14ac:dyDescent="0.25">
      <c r="A365" s="627" t="s">
        <v>146</v>
      </c>
      <c r="B365" s="69"/>
      <c r="C365" s="270"/>
      <c r="D365" s="130" t="s">
        <v>141</v>
      </c>
      <c r="E365" s="59"/>
      <c r="F365" s="59"/>
      <c r="G365" s="76"/>
      <c r="H365" s="76"/>
      <c r="I365" s="76"/>
      <c r="J365" s="540"/>
    </row>
    <row r="366" spans="1:10" x14ac:dyDescent="0.25">
      <c r="A366" s="561"/>
      <c r="B366" s="38">
        <v>3</v>
      </c>
      <c r="C366" s="36"/>
      <c r="D366" s="135" t="s">
        <v>13</v>
      </c>
      <c r="E366" s="251">
        <f t="shared" ref="E366:F366" si="213">E367+E375</f>
        <v>7465.56</v>
      </c>
      <c r="F366" s="251">
        <f t="shared" si="213"/>
        <v>9986</v>
      </c>
      <c r="G366" s="251">
        <f>G367+G375</f>
        <v>12754.07</v>
      </c>
      <c r="H366" s="251">
        <f t="shared" ref="H366:J366" si="214">H367+H375</f>
        <v>19540</v>
      </c>
      <c r="I366" s="251">
        <f t="shared" si="214"/>
        <v>19540</v>
      </c>
      <c r="J366" s="541">
        <f t="shared" si="214"/>
        <v>19540</v>
      </c>
    </row>
    <row r="367" spans="1:10" x14ac:dyDescent="0.25">
      <c r="A367" s="562"/>
      <c r="B367" s="502">
        <v>31</v>
      </c>
      <c r="C367" s="506"/>
      <c r="D367" s="136" t="s">
        <v>14</v>
      </c>
      <c r="E367" s="256">
        <f t="shared" ref="E367:F367" si="215">E368+E370+E372</f>
        <v>7326.42</v>
      </c>
      <c r="F367" s="256">
        <f t="shared" si="215"/>
        <v>9786</v>
      </c>
      <c r="G367" s="256">
        <f>G368+G370+G372</f>
        <v>12654.07</v>
      </c>
      <c r="H367" s="256">
        <f t="shared" ref="H367:J367" si="216">H368+H370+H372</f>
        <v>19440</v>
      </c>
      <c r="I367" s="256">
        <f t="shared" si="216"/>
        <v>19440</v>
      </c>
      <c r="J367" s="563">
        <f t="shared" si="216"/>
        <v>19440</v>
      </c>
    </row>
    <row r="368" spans="1:10" x14ac:dyDescent="0.25">
      <c r="A368" s="547"/>
      <c r="B368" s="40">
        <v>311</v>
      </c>
      <c r="C368" s="41"/>
      <c r="D368" s="137" t="s">
        <v>98</v>
      </c>
      <c r="E368" s="161">
        <f t="shared" ref="E368:F368" si="217">E369</f>
        <v>6288.76</v>
      </c>
      <c r="F368" s="161">
        <f t="shared" si="217"/>
        <v>8400</v>
      </c>
      <c r="G368" s="161">
        <f>G369</f>
        <v>10872.15</v>
      </c>
      <c r="H368" s="161">
        <f t="shared" ref="H368:J368" si="218">H369</f>
        <v>16686.72</v>
      </c>
      <c r="I368" s="161">
        <f t="shared" si="218"/>
        <v>16686.72</v>
      </c>
      <c r="J368" s="544">
        <f t="shared" si="218"/>
        <v>16686.72</v>
      </c>
    </row>
    <row r="369" spans="1:10" x14ac:dyDescent="0.25">
      <c r="A369" s="717">
        <v>3111</v>
      </c>
      <c r="B369" s="718"/>
      <c r="C369" s="719"/>
      <c r="D369" s="133" t="s">
        <v>75</v>
      </c>
      <c r="E369" s="59">
        <v>6288.76</v>
      </c>
      <c r="F369" s="59">
        <v>8400</v>
      </c>
      <c r="G369" s="76">
        <v>10872.15</v>
      </c>
      <c r="H369" s="76">
        <v>16686.72</v>
      </c>
      <c r="I369" s="76">
        <v>16686.72</v>
      </c>
      <c r="J369" s="540">
        <v>16686.72</v>
      </c>
    </row>
    <row r="370" spans="1:10" x14ac:dyDescent="0.25">
      <c r="A370" s="547"/>
      <c r="B370" s="40">
        <v>312</v>
      </c>
      <c r="C370" s="41"/>
      <c r="D370" s="137" t="s">
        <v>76</v>
      </c>
      <c r="E370" s="161">
        <f t="shared" ref="E370:F370" si="219">E371</f>
        <v>0</v>
      </c>
      <c r="F370" s="161">
        <f t="shared" si="219"/>
        <v>0</v>
      </c>
      <c r="G370" s="161">
        <f>G371</f>
        <v>0</v>
      </c>
      <c r="H370" s="161">
        <f t="shared" ref="H370:J370" si="220">H371</f>
        <v>0</v>
      </c>
      <c r="I370" s="161">
        <f t="shared" si="220"/>
        <v>0</v>
      </c>
      <c r="J370" s="544">
        <f t="shared" si="220"/>
        <v>0</v>
      </c>
    </row>
    <row r="371" spans="1:10" x14ac:dyDescent="0.25">
      <c r="A371" s="717">
        <v>3121</v>
      </c>
      <c r="B371" s="718"/>
      <c r="C371" s="719"/>
      <c r="D371" s="133" t="s">
        <v>76</v>
      </c>
      <c r="E371" s="59">
        <v>0</v>
      </c>
      <c r="F371" s="59">
        <v>0</v>
      </c>
      <c r="G371" s="76">
        <v>0</v>
      </c>
      <c r="H371" s="76">
        <v>0</v>
      </c>
      <c r="I371" s="76">
        <v>0</v>
      </c>
      <c r="J371" s="540">
        <v>0</v>
      </c>
    </row>
    <row r="372" spans="1:10" x14ac:dyDescent="0.25">
      <c r="A372" s="547"/>
      <c r="B372" s="40">
        <v>313</v>
      </c>
      <c r="C372" s="41"/>
      <c r="D372" s="137" t="s">
        <v>77</v>
      </c>
      <c r="E372" s="161">
        <f t="shared" ref="E372:F372" si="221">E373+E374</f>
        <v>1037.6600000000001</v>
      </c>
      <c r="F372" s="161">
        <f t="shared" si="221"/>
        <v>1386</v>
      </c>
      <c r="G372" s="161">
        <f>G373+G374</f>
        <v>1781.92</v>
      </c>
      <c r="H372" s="161">
        <f t="shared" ref="H372:J372" si="222">H373+H374</f>
        <v>2753.28</v>
      </c>
      <c r="I372" s="161">
        <f t="shared" si="222"/>
        <v>2753.28</v>
      </c>
      <c r="J372" s="544">
        <f t="shared" si="222"/>
        <v>2753.28</v>
      </c>
    </row>
    <row r="373" spans="1:10" x14ac:dyDescent="0.25">
      <c r="A373" s="717">
        <v>3132</v>
      </c>
      <c r="B373" s="718"/>
      <c r="C373" s="719"/>
      <c r="D373" s="133" t="s">
        <v>99</v>
      </c>
      <c r="E373" s="59">
        <v>1037.6600000000001</v>
      </c>
      <c r="F373" s="59">
        <v>1386</v>
      </c>
      <c r="G373" s="76">
        <v>1781.92</v>
      </c>
      <c r="H373" s="76">
        <v>2753.28</v>
      </c>
      <c r="I373" s="76">
        <v>2753.28</v>
      </c>
      <c r="J373" s="540">
        <v>2753.28</v>
      </c>
    </row>
    <row r="374" spans="1:10" ht="26.25" x14ac:dyDescent="0.25">
      <c r="A374" s="717">
        <v>3133</v>
      </c>
      <c r="B374" s="718"/>
      <c r="C374" s="719"/>
      <c r="D374" s="133" t="s">
        <v>100</v>
      </c>
      <c r="E374" s="59">
        <v>0</v>
      </c>
      <c r="F374" s="59">
        <v>0</v>
      </c>
      <c r="G374" s="76">
        <v>0</v>
      </c>
      <c r="H374" s="76">
        <v>0</v>
      </c>
      <c r="I374" s="76">
        <v>0</v>
      </c>
      <c r="J374" s="540">
        <v>0</v>
      </c>
    </row>
    <row r="375" spans="1:10" x14ac:dyDescent="0.25">
      <c r="A375" s="562"/>
      <c r="B375" s="502">
        <v>32</v>
      </c>
      <c r="C375" s="506"/>
      <c r="D375" s="136" t="s">
        <v>25</v>
      </c>
      <c r="E375" s="256">
        <f t="shared" ref="E375:F375" si="223">E376+E378+E382</f>
        <v>139.13999999999999</v>
      </c>
      <c r="F375" s="256">
        <f t="shared" si="223"/>
        <v>200</v>
      </c>
      <c r="G375" s="256">
        <f>G376+G378+G382</f>
        <v>100</v>
      </c>
      <c r="H375" s="256">
        <f t="shared" ref="H375:J375" si="224">H376+H378+H382</f>
        <v>100</v>
      </c>
      <c r="I375" s="256">
        <f t="shared" si="224"/>
        <v>100</v>
      </c>
      <c r="J375" s="563">
        <f t="shared" si="224"/>
        <v>100</v>
      </c>
    </row>
    <row r="376" spans="1:10" x14ac:dyDescent="0.25">
      <c r="A376" s="547"/>
      <c r="B376" s="40">
        <v>321</v>
      </c>
      <c r="C376" s="41"/>
      <c r="D376" s="137" t="s">
        <v>39</v>
      </c>
      <c r="E376" s="161">
        <f t="shared" ref="E376:F376" si="225">E377</f>
        <v>0</v>
      </c>
      <c r="F376" s="161">
        <f t="shared" si="225"/>
        <v>0</v>
      </c>
      <c r="G376" s="161">
        <f>G377</f>
        <v>0</v>
      </c>
      <c r="H376" s="161">
        <f t="shared" ref="H376:J376" si="226">H377</f>
        <v>0</v>
      </c>
      <c r="I376" s="161">
        <f t="shared" si="226"/>
        <v>0</v>
      </c>
      <c r="J376" s="544">
        <f t="shared" si="226"/>
        <v>0</v>
      </c>
    </row>
    <row r="377" spans="1:10" x14ac:dyDescent="0.25">
      <c r="A377" s="717">
        <v>3212</v>
      </c>
      <c r="B377" s="718"/>
      <c r="C377" s="719"/>
      <c r="D377" s="133" t="s">
        <v>129</v>
      </c>
      <c r="E377" s="59"/>
      <c r="F377" s="59">
        <v>0</v>
      </c>
      <c r="G377" s="76">
        <v>0</v>
      </c>
      <c r="H377" s="76"/>
      <c r="I377" s="76"/>
      <c r="J377" s="540"/>
    </row>
    <row r="378" spans="1:10" x14ac:dyDescent="0.25">
      <c r="A378" s="547"/>
      <c r="B378" s="46">
        <v>322</v>
      </c>
      <c r="C378" s="42"/>
      <c r="D378" s="138" t="s">
        <v>43</v>
      </c>
      <c r="E378" s="161">
        <f t="shared" ref="E378:F378" si="227">E379+E380+E381</f>
        <v>139.13999999999999</v>
      </c>
      <c r="F378" s="161">
        <f t="shared" si="227"/>
        <v>200</v>
      </c>
      <c r="G378" s="161">
        <f>G379+G380+G381</f>
        <v>100</v>
      </c>
      <c r="H378" s="161">
        <f t="shared" ref="H378:J378" si="228">H379+H380+H381</f>
        <v>100</v>
      </c>
      <c r="I378" s="161">
        <f t="shared" si="228"/>
        <v>100</v>
      </c>
      <c r="J378" s="544">
        <f t="shared" si="228"/>
        <v>100</v>
      </c>
    </row>
    <row r="379" spans="1:10" x14ac:dyDescent="0.25">
      <c r="A379" s="546"/>
      <c r="B379" s="28">
        <v>3221</v>
      </c>
      <c r="C379" s="270"/>
      <c r="D379" s="139" t="s">
        <v>107</v>
      </c>
      <c r="E379" s="59">
        <v>139.13999999999999</v>
      </c>
      <c r="F379" s="59">
        <v>200</v>
      </c>
      <c r="G379" s="76">
        <v>100</v>
      </c>
      <c r="H379" s="76">
        <v>100</v>
      </c>
      <c r="I379" s="76">
        <v>100</v>
      </c>
      <c r="J379" s="540">
        <v>100</v>
      </c>
    </row>
    <row r="380" spans="1:10" x14ac:dyDescent="0.25">
      <c r="A380" s="546"/>
      <c r="B380" s="28">
        <v>3222</v>
      </c>
      <c r="C380" s="270"/>
      <c r="D380" s="139" t="s">
        <v>74</v>
      </c>
      <c r="E380" s="59"/>
      <c r="F380" s="59">
        <v>0</v>
      </c>
      <c r="G380" s="76">
        <v>0</v>
      </c>
      <c r="H380" s="76">
        <v>0</v>
      </c>
      <c r="I380" s="76">
        <v>0</v>
      </c>
      <c r="J380" s="540">
        <v>0</v>
      </c>
    </row>
    <row r="381" spans="1:10" x14ac:dyDescent="0.25">
      <c r="A381" s="546"/>
      <c r="B381" s="28">
        <v>3225</v>
      </c>
      <c r="C381" s="270"/>
      <c r="D381" s="139" t="s">
        <v>46</v>
      </c>
      <c r="E381" s="59"/>
      <c r="F381" s="59">
        <v>0</v>
      </c>
      <c r="G381" s="76">
        <v>0</v>
      </c>
      <c r="H381" s="76">
        <v>0</v>
      </c>
      <c r="I381" s="76">
        <v>0</v>
      </c>
      <c r="J381" s="540">
        <v>0</v>
      </c>
    </row>
    <row r="382" spans="1:10" x14ac:dyDescent="0.25">
      <c r="A382" s="547"/>
      <c r="B382" s="46">
        <v>323</v>
      </c>
      <c r="C382" s="42"/>
      <c r="D382" s="138" t="s">
        <v>48</v>
      </c>
      <c r="E382" s="161">
        <f t="shared" ref="E382:F382" si="229">E383+E384</f>
        <v>0</v>
      </c>
      <c r="F382" s="161">
        <f t="shared" si="229"/>
        <v>0</v>
      </c>
      <c r="G382" s="161">
        <f>G383+G384</f>
        <v>0</v>
      </c>
      <c r="H382" s="161">
        <f t="shared" ref="H382:J382" si="230">H383+H384</f>
        <v>0</v>
      </c>
      <c r="I382" s="161">
        <f t="shared" si="230"/>
        <v>0</v>
      </c>
      <c r="J382" s="544">
        <f t="shared" si="230"/>
        <v>0</v>
      </c>
    </row>
    <row r="383" spans="1:10" x14ac:dyDescent="0.25">
      <c r="A383" s="546"/>
      <c r="B383" s="28">
        <v>3236</v>
      </c>
      <c r="C383" s="270"/>
      <c r="D383" s="139" t="s">
        <v>53</v>
      </c>
      <c r="E383" s="59"/>
      <c r="F383" s="59">
        <v>0</v>
      </c>
      <c r="G383" s="76">
        <v>0</v>
      </c>
      <c r="H383" s="76">
        <v>0</v>
      </c>
      <c r="I383" s="76">
        <v>0</v>
      </c>
      <c r="J383" s="540">
        <v>0</v>
      </c>
    </row>
    <row r="384" spans="1:10" x14ac:dyDescent="0.25">
      <c r="A384" s="546"/>
      <c r="B384" s="28">
        <v>3237</v>
      </c>
      <c r="C384" s="270"/>
      <c r="D384" s="139" t="s">
        <v>54</v>
      </c>
      <c r="E384" s="59"/>
      <c r="F384" s="59">
        <v>0</v>
      </c>
      <c r="G384" s="76">
        <v>0</v>
      </c>
      <c r="H384" s="76">
        <v>0</v>
      </c>
      <c r="I384" s="76">
        <v>0</v>
      </c>
      <c r="J384" s="540">
        <v>0</v>
      </c>
    </row>
    <row r="385" spans="1:10" x14ac:dyDescent="0.25">
      <c r="A385" s="736" t="s">
        <v>147</v>
      </c>
      <c r="B385" s="737"/>
      <c r="C385" s="738"/>
      <c r="D385" s="140" t="s">
        <v>137</v>
      </c>
      <c r="E385" s="59"/>
      <c r="F385" s="59">
        <v>0</v>
      </c>
      <c r="G385" s="76">
        <v>0</v>
      </c>
      <c r="H385" s="76">
        <v>0</v>
      </c>
      <c r="I385" s="76">
        <v>0</v>
      </c>
      <c r="J385" s="540">
        <v>0</v>
      </c>
    </row>
    <row r="386" spans="1:10" x14ac:dyDescent="0.25">
      <c r="A386" s="561"/>
      <c r="B386" s="38">
        <v>3</v>
      </c>
      <c r="C386" s="36"/>
      <c r="D386" s="135" t="s">
        <v>13</v>
      </c>
      <c r="E386" s="251">
        <f t="shared" ref="E386:F386" si="231">E387+E395</f>
        <v>15078.39</v>
      </c>
      <c r="F386" s="251">
        <f t="shared" si="231"/>
        <v>16478.5</v>
      </c>
      <c r="G386" s="251">
        <f>G387+G395</f>
        <v>14107.789999999999</v>
      </c>
      <c r="H386" s="251">
        <f t="shared" ref="H386:J386" si="232">H387+H395</f>
        <v>4640</v>
      </c>
      <c r="I386" s="251">
        <f t="shared" si="232"/>
        <v>4640</v>
      </c>
      <c r="J386" s="541">
        <f t="shared" si="232"/>
        <v>4640</v>
      </c>
    </row>
    <row r="387" spans="1:10" x14ac:dyDescent="0.25">
      <c r="A387" s="562"/>
      <c r="B387" s="502">
        <v>31</v>
      </c>
      <c r="C387" s="506"/>
      <c r="D387" s="136" t="s">
        <v>14</v>
      </c>
      <c r="E387" s="256">
        <f t="shared" ref="E387:F387" si="233">E388+E390+E392</f>
        <v>14016.9</v>
      </c>
      <c r="F387" s="256">
        <f t="shared" si="233"/>
        <v>15628.5</v>
      </c>
      <c r="G387" s="256">
        <f>G388+G390+G392</f>
        <v>13340.609999999999</v>
      </c>
      <c r="H387" s="256">
        <f t="shared" ref="H387:J387" si="234">H388+H390+H392</f>
        <v>3800</v>
      </c>
      <c r="I387" s="256">
        <f t="shared" si="234"/>
        <v>3800</v>
      </c>
      <c r="J387" s="563">
        <f t="shared" si="234"/>
        <v>3800</v>
      </c>
    </row>
    <row r="388" spans="1:10" x14ac:dyDescent="0.25">
      <c r="A388" s="547"/>
      <c r="B388" s="40">
        <v>311</v>
      </c>
      <c r="C388" s="41"/>
      <c r="D388" s="137" t="s">
        <v>98</v>
      </c>
      <c r="E388" s="161">
        <f t="shared" ref="E388:F388" si="235">E389</f>
        <v>11430.81</v>
      </c>
      <c r="F388" s="161">
        <f t="shared" si="235"/>
        <v>12900</v>
      </c>
      <c r="G388" s="161">
        <f>G389</f>
        <v>10678.63</v>
      </c>
      <c r="H388" s="161">
        <f t="shared" ref="H388:J388" si="236">H389</f>
        <v>2575.08</v>
      </c>
      <c r="I388" s="161">
        <f t="shared" si="236"/>
        <v>2575.08</v>
      </c>
      <c r="J388" s="544">
        <f t="shared" si="236"/>
        <v>2575.08</v>
      </c>
    </row>
    <row r="389" spans="1:10" x14ac:dyDescent="0.25">
      <c r="A389" s="717">
        <v>3111</v>
      </c>
      <c r="B389" s="718"/>
      <c r="C389" s="719"/>
      <c r="D389" s="133" t="s">
        <v>75</v>
      </c>
      <c r="E389" s="59">
        <v>11430.81</v>
      </c>
      <c r="F389" s="59">
        <v>12900</v>
      </c>
      <c r="G389" s="76">
        <v>10678.63</v>
      </c>
      <c r="H389" s="76">
        <v>2575.08</v>
      </c>
      <c r="I389" s="76">
        <v>2575.08</v>
      </c>
      <c r="J389" s="540">
        <v>2575.08</v>
      </c>
    </row>
    <row r="390" spans="1:10" x14ac:dyDescent="0.25">
      <c r="A390" s="547"/>
      <c r="B390" s="40">
        <v>312</v>
      </c>
      <c r="C390" s="41"/>
      <c r="D390" s="137" t="s">
        <v>76</v>
      </c>
      <c r="E390" s="161">
        <f t="shared" ref="E390:F390" si="237">E391</f>
        <v>700</v>
      </c>
      <c r="F390" s="161">
        <f t="shared" si="237"/>
        <v>600</v>
      </c>
      <c r="G390" s="161">
        <f>G391</f>
        <v>900</v>
      </c>
      <c r="H390" s="161">
        <f t="shared" ref="H390:J390" si="238">H391</f>
        <v>800</v>
      </c>
      <c r="I390" s="161">
        <f t="shared" si="238"/>
        <v>800</v>
      </c>
      <c r="J390" s="544">
        <f t="shared" si="238"/>
        <v>800</v>
      </c>
    </row>
    <row r="391" spans="1:10" x14ac:dyDescent="0.25">
      <c r="A391" s="717">
        <v>3121</v>
      </c>
      <c r="B391" s="718"/>
      <c r="C391" s="719"/>
      <c r="D391" s="133" t="s">
        <v>76</v>
      </c>
      <c r="E391" s="59">
        <v>700</v>
      </c>
      <c r="F391" s="59">
        <v>600</v>
      </c>
      <c r="G391" s="76">
        <v>900</v>
      </c>
      <c r="H391" s="76">
        <v>800</v>
      </c>
      <c r="I391" s="76">
        <v>800</v>
      </c>
      <c r="J391" s="540">
        <v>800</v>
      </c>
    </row>
    <row r="392" spans="1:10" x14ac:dyDescent="0.25">
      <c r="A392" s="547"/>
      <c r="B392" s="40">
        <v>313</v>
      </c>
      <c r="C392" s="41"/>
      <c r="D392" s="137" t="s">
        <v>77</v>
      </c>
      <c r="E392" s="161">
        <f t="shared" ref="E392:F392" si="239">E393+E394</f>
        <v>1886.09</v>
      </c>
      <c r="F392" s="161">
        <f t="shared" si="239"/>
        <v>2128.5</v>
      </c>
      <c r="G392" s="161">
        <f>G393+G394</f>
        <v>1761.98</v>
      </c>
      <c r="H392" s="161">
        <f t="shared" ref="H392:J392" si="240">H393+H394</f>
        <v>424.92</v>
      </c>
      <c r="I392" s="161">
        <f t="shared" si="240"/>
        <v>424.92</v>
      </c>
      <c r="J392" s="544">
        <f t="shared" si="240"/>
        <v>424.92</v>
      </c>
    </row>
    <row r="393" spans="1:10" x14ac:dyDescent="0.25">
      <c r="A393" s="717">
        <v>3132</v>
      </c>
      <c r="B393" s="718"/>
      <c r="C393" s="719"/>
      <c r="D393" s="133" t="s">
        <v>99</v>
      </c>
      <c r="E393" s="59">
        <v>1886.09</v>
      </c>
      <c r="F393" s="59">
        <v>2128.5</v>
      </c>
      <c r="G393" s="76">
        <v>1761.98</v>
      </c>
      <c r="H393" s="76">
        <v>424.92</v>
      </c>
      <c r="I393" s="76">
        <v>424.92</v>
      </c>
      <c r="J393" s="540">
        <v>424.92</v>
      </c>
    </row>
    <row r="394" spans="1:10" ht="26.25" x14ac:dyDescent="0.25">
      <c r="A394" s="717">
        <v>3133</v>
      </c>
      <c r="B394" s="718"/>
      <c r="C394" s="719"/>
      <c r="D394" s="133" t="s">
        <v>100</v>
      </c>
      <c r="E394" s="59">
        <v>0</v>
      </c>
      <c r="F394" s="59">
        <v>0</v>
      </c>
      <c r="G394" s="76">
        <v>0</v>
      </c>
      <c r="H394" s="76">
        <v>0</v>
      </c>
      <c r="I394" s="76">
        <v>0</v>
      </c>
      <c r="J394" s="540">
        <v>0</v>
      </c>
    </row>
    <row r="395" spans="1:10" x14ac:dyDescent="0.25">
      <c r="A395" s="562"/>
      <c r="B395" s="502">
        <v>32</v>
      </c>
      <c r="C395" s="506"/>
      <c r="D395" s="136" t="s">
        <v>25</v>
      </c>
      <c r="E395" s="256">
        <f t="shared" ref="E395:F395" si="241">E396+E398+E402</f>
        <v>1061.49</v>
      </c>
      <c r="F395" s="256">
        <f t="shared" si="241"/>
        <v>850</v>
      </c>
      <c r="G395" s="256">
        <f>G396+G398+G402</f>
        <v>767.18</v>
      </c>
      <c r="H395" s="256">
        <f t="shared" ref="H395:J395" si="242">H396+H398+H402</f>
        <v>840</v>
      </c>
      <c r="I395" s="256">
        <f t="shared" si="242"/>
        <v>840</v>
      </c>
      <c r="J395" s="563">
        <f t="shared" si="242"/>
        <v>840</v>
      </c>
    </row>
    <row r="396" spans="1:10" x14ac:dyDescent="0.25">
      <c r="A396" s="547"/>
      <c r="B396" s="40">
        <v>321</v>
      </c>
      <c r="C396" s="41"/>
      <c r="D396" s="137" t="s">
        <v>39</v>
      </c>
      <c r="E396" s="161">
        <f t="shared" ref="E396:F396" si="243">E397</f>
        <v>1061.49</v>
      </c>
      <c r="F396" s="161">
        <f t="shared" si="243"/>
        <v>850</v>
      </c>
      <c r="G396" s="161">
        <f>G397</f>
        <v>634.41</v>
      </c>
      <c r="H396" s="161">
        <f t="shared" ref="H396:J396" si="244">H397</f>
        <v>840</v>
      </c>
      <c r="I396" s="161">
        <f t="shared" si="244"/>
        <v>840</v>
      </c>
      <c r="J396" s="544">
        <f t="shared" si="244"/>
        <v>840</v>
      </c>
    </row>
    <row r="397" spans="1:10" x14ac:dyDescent="0.25">
      <c r="A397" s="717">
        <v>3212</v>
      </c>
      <c r="B397" s="718"/>
      <c r="C397" s="719"/>
      <c r="D397" s="133" t="s">
        <v>129</v>
      </c>
      <c r="E397" s="59">
        <v>1061.49</v>
      </c>
      <c r="F397" s="59">
        <v>850</v>
      </c>
      <c r="G397" s="76">
        <v>634.41</v>
      </c>
      <c r="H397" s="76">
        <v>840</v>
      </c>
      <c r="I397" s="76">
        <v>840</v>
      </c>
      <c r="J397" s="540">
        <v>840</v>
      </c>
    </row>
    <row r="398" spans="1:10" x14ac:dyDescent="0.25">
      <c r="A398" s="547"/>
      <c r="B398" s="46">
        <v>322</v>
      </c>
      <c r="C398" s="42"/>
      <c r="D398" s="138" t="s">
        <v>43</v>
      </c>
      <c r="E398" s="161">
        <f t="shared" ref="E398:F398" si="245">E399+E400+E401</f>
        <v>0</v>
      </c>
      <c r="F398" s="161">
        <f t="shared" si="245"/>
        <v>0</v>
      </c>
      <c r="G398" s="161">
        <f>G399+G400+G401</f>
        <v>0</v>
      </c>
      <c r="H398" s="161">
        <f t="shared" ref="H398:J398" si="246">H399+H400+H401</f>
        <v>0</v>
      </c>
      <c r="I398" s="161">
        <f t="shared" si="246"/>
        <v>0</v>
      </c>
      <c r="J398" s="544">
        <f t="shared" si="246"/>
        <v>0</v>
      </c>
    </row>
    <row r="399" spans="1:10" x14ac:dyDescent="0.25">
      <c r="A399" s="546"/>
      <c r="B399" s="28">
        <v>3221</v>
      </c>
      <c r="C399" s="270"/>
      <c r="D399" s="139" t="s">
        <v>107</v>
      </c>
      <c r="E399" s="59"/>
      <c r="F399" s="59">
        <v>0</v>
      </c>
      <c r="G399" s="76">
        <v>0</v>
      </c>
      <c r="H399" s="76">
        <v>0</v>
      </c>
      <c r="I399" s="76">
        <v>0</v>
      </c>
      <c r="J399" s="540">
        <v>0</v>
      </c>
    </row>
    <row r="400" spans="1:10" x14ac:dyDescent="0.25">
      <c r="A400" s="546"/>
      <c r="B400" s="28">
        <v>3222</v>
      </c>
      <c r="C400" s="270"/>
      <c r="D400" s="139" t="s">
        <v>74</v>
      </c>
      <c r="E400" s="59"/>
      <c r="F400" s="59">
        <v>0</v>
      </c>
      <c r="G400" s="76">
        <v>0</v>
      </c>
      <c r="H400" s="76">
        <v>0</v>
      </c>
      <c r="I400" s="76">
        <v>0</v>
      </c>
      <c r="J400" s="540">
        <v>0</v>
      </c>
    </row>
    <row r="401" spans="1:10" x14ac:dyDescent="0.25">
      <c r="A401" s="546"/>
      <c r="B401" s="28">
        <v>3225</v>
      </c>
      <c r="C401" s="270"/>
      <c r="D401" s="139" t="s">
        <v>46</v>
      </c>
      <c r="E401" s="59"/>
      <c r="F401" s="59">
        <v>0</v>
      </c>
      <c r="G401" s="76">
        <v>0</v>
      </c>
      <c r="H401" s="76">
        <v>0</v>
      </c>
      <c r="I401" s="76">
        <v>0</v>
      </c>
      <c r="J401" s="540">
        <v>0</v>
      </c>
    </row>
    <row r="402" spans="1:10" x14ac:dyDescent="0.25">
      <c r="A402" s="547"/>
      <c r="B402" s="46">
        <v>323</v>
      </c>
      <c r="C402" s="42"/>
      <c r="D402" s="138" t="s">
        <v>48</v>
      </c>
      <c r="E402" s="161">
        <f t="shared" ref="E402:F402" si="247">E403+E404</f>
        <v>0</v>
      </c>
      <c r="F402" s="161">
        <f t="shared" si="247"/>
        <v>0</v>
      </c>
      <c r="G402" s="161">
        <f>G403+G404</f>
        <v>132.77000000000001</v>
      </c>
      <c r="H402" s="161">
        <f t="shared" ref="H402:J402" si="248">H403+H404</f>
        <v>0</v>
      </c>
      <c r="I402" s="161">
        <f t="shared" si="248"/>
        <v>0</v>
      </c>
      <c r="J402" s="544">
        <f t="shared" si="248"/>
        <v>0</v>
      </c>
    </row>
    <row r="403" spans="1:10" x14ac:dyDescent="0.25">
      <c r="A403" s="546"/>
      <c r="B403" s="28">
        <v>3236</v>
      </c>
      <c r="C403" s="270"/>
      <c r="D403" s="139" t="s">
        <v>53</v>
      </c>
      <c r="E403" s="59"/>
      <c r="F403" s="59">
        <v>0</v>
      </c>
      <c r="G403" s="76">
        <v>0</v>
      </c>
      <c r="H403" s="76">
        <v>0</v>
      </c>
      <c r="I403" s="76">
        <v>0</v>
      </c>
      <c r="J403" s="540"/>
    </row>
    <row r="404" spans="1:10" x14ac:dyDescent="0.25">
      <c r="A404" s="546"/>
      <c r="B404" s="28">
        <v>3237</v>
      </c>
      <c r="C404" s="270"/>
      <c r="D404" s="139" t="s">
        <v>54</v>
      </c>
      <c r="E404" s="59"/>
      <c r="F404" s="59">
        <v>0</v>
      </c>
      <c r="G404" s="76">
        <v>132.77000000000001</v>
      </c>
      <c r="H404" s="76">
        <v>0</v>
      </c>
      <c r="I404" s="76">
        <v>0</v>
      </c>
      <c r="J404" s="540">
        <v>0</v>
      </c>
    </row>
    <row r="405" spans="1:10" x14ac:dyDescent="0.25">
      <c r="A405" s="590" t="s">
        <v>108</v>
      </c>
      <c r="B405" s="99"/>
      <c r="C405" s="97"/>
      <c r="D405" s="134" t="s">
        <v>84</v>
      </c>
      <c r="E405" s="370">
        <f t="shared" ref="E405:F405" si="249">E407+E415</f>
        <v>1420</v>
      </c>
      <c r="F405" s="370">
        <f t="shared" si="249"/>
        <v>240</v>
      </c>
      <c r="G405" s="370">
        <f>G407+G415</f>
        <v>240</v>
      </c>
      <c r="H405" s="370">
        <f t="shared" ref="H405:J405" si="250">H407+H415</f>
        <v>310</v>
      </c>
      <c r="I405" s="370">
        <f t="shared" si="250"/>
        <v>310</v>
      </c>
      <c r="J405" s="619">
        <f t="shared" si="250"/>
        <v>310</v>
      </c>
    </row>
    <row r="406" spans="1:10" x14ac:dyDescent="0.25">
      <c r="A406" s="736" t="s">
        <v>138</v>
      </c>
      <c r="B406" s="737"/>
      <c r="C406" s="738"/>
      <c r="D406" s="383" t="s">
        <v>137</v>
      </c>
      <c r="E406" s="59"/>
      <c r="F406" s="59"/>
      <c r="G406" s="76"/>
      <c r="H406" s="76"/>
      <c r="I406" s="76"/>
      <c r="J406" s="540"/>
    </row>
    <row r="407" spans="1:10" x14ac:dyDescent="0.25">
      <c r="A407" s="561"/>
      <c r="B407" s="123">
        <v>4</v>
      </c>
      <c r="C407" s="39"/>
      <c r="D407" s="384" t="s">
        <v>109</v>
      </c>
      <c r="E407" s="251">
        <f t="shared" ref="E407:F407" si="251">E408</f>
        <v>1410</v>
      </c>
      <c r="F407" s="251">
        <f t="shared" si="251"/>
        <v>240</v>
      </c>
      <c r="G407" s="251">
        <f>G408</f>
        <v>240</v>
      </c>
      <c r="H407" s="251">
        <f t="shared" ref="H407:J407" si="252">H408</f>
        <v>310</v>
      </c>
      <c r="I407" s="251">
        <f t="shared" si="252"/>
        <v>310</v>
      </c>
      <c r="J407" s="541">
        <f t="shared" si="252"/>
        <v>310</v>
      </c>
    </row>
    <row r="408" spans="1:10" x14ac:dyDescent="0.25">
      <c r="A408" s="562"/>
      <c r="B408" s="125">
        <v>42</v>
      </c>
      <c r="C408" s="503"/>
      <c r="D408" s="385" t="s">
        <v>110</v>
      </c>
      <c r="E408" s="256">
        <f t="shared" ref="E408:F408" si="253">E409+E412</f>
        <v>1410</v>
      </c>
      <c r="F408" s="256">
        <f t="shared" si="253"/>
        <v>240</v>
      </c>
      <c r="G408" s="256">
        <f>G409+G412</f>
        <v>240</v>
      </c>
      <c r="H408" s="256">
        <f t="shared" ref="H408:J408" si="254">H409+H412</f>
        <v>310</v>
      </c>
      <c r="I408" s="256">
        <f t="shared" si="254"/>
        <v>310</v>
      </c>
      <c r="J408" s="563">
        <f t="shared" si="254"/>
        <v>310</v>
      </c>
    </row>
    <row r="409" spans="1:10" x14ac:dyDescent="0.25">
      <c r="A409" s="547"/>
      <c r="B409" s="46">
        <v>422</v>
      </c>
      <c r="C409" s="42"/>
      <c r="D409" s="138" t="s">
        <v>111</v>
      </c>
      <c r="E409" s="161">
        <f t="shared" ref="E409:F409" si="255">E410+E411</f>
        <v>1100</v>
      </c>
      <c r="F409" s="161">
        <f t="shared" si="255"/>
        <v>0</v>
      </c>
      <c r="G409" s="161">
        <f>G410+G411</f>
        <v>0</v>
      </c>
      <c r="H409" s="161">
        <f t="shared" ref="H409:J409" si="256">H410+H411</f>
        <v>0</v>
      </c>
      <c r="I409" s="161">
        <f t="shared" si="256"/>
        <v>0</v>
      </c>
      <c r="J409" s="544">
        <f t="shared" si="256"/>
        <v>0</v>
      </c>
    </row>
    <row r="410" spans="1:10" x14ac:dyDescent="0.25">
      <c r="A410" s="546"/>
      <c r="B410" s="28">
        <v>4221</v>
      </c>
      <c r="C410" s="270"/>
      <c r="D410" s="139" t="s">
        <v>104</v>
      </c>
      <c r="E410" s="59">
        <v>0</v>
      </c>
      <c r="F410" s="59">
        <v>0</v>
      </c>
      <c r="G410" s="76">
        <v>0</v>
      </c>
      <c r="H410" s="76">
        <v>0</v>
      </c>
      <c r="I410" s="76">
        <v>0</v>
      </c>
      <c r="J410" s="540">
        <v>0</v>
      </c>
    </row>
    <row r="411" spans="1:10" x14ac:dyDescent="0.25">
      <c r="A411" s="546"/>
      <c r="B411" s="28">
        <v>4227</v>
      </c>
      <c r="C411" s="270"/>
      <c r="D411" s="139" t="s">
        <v>245</v>
      </c>
      <c r="E411" s="59">
        <v>1100</v>
      </c>
      <c r="F411" s="59">
        <v>0</v>
      </c>
      <c r="G411" s="76">
        <v>0</v>
      </c>
      <c r="H411" s="76">
        <v>0</v>
      </c>
      <c r="I411" s="76">
        <v>0</v>
      </c>
      <c r="J411" s="540">
        <v>0</v>
      </c>
    </row>
    <row r="412" spans="1:10" x14ac:dyDescent="0.25">
      <c r="A412" s="547"/>
      <c r="B412" s="46">
        <v>424</v>
      </c>
      <c r="C412" s="42"/>
      <c r="D412" s="138" t="s">
        <v>112</v>
      </c>
      <c r="E412" s="161">
        <f t="shared" ref="E412:F412" si="257">E413</f>
        <v>310</v>
      </c>
      <c r="F412" s="161">
        <f t="shared" si="257"/>
        <v>240</v>
      </c>
      <c r="G412" s="161">
        <f>G413</f>
        <v>240</v>
      </c>
      <c r="H412" s="161">
        <f t="shared" ref="H412:J412" si="258">H413</f>
        <v>310</v>
      </c>
      <c r="I412" s="161">
        <f t="shared" si="258"/>
        <v>310</v>
      </c>
      <c r="J412" s="544">
        <f t="shared" si="258"/>
        <v>310</v>
      </c>
    </row>
    <row r="413" spans="1:10" x14ac:dyDescent="0.25">
      <c r="A413" s="546"/>
      <c r="B413" s="28">
        <v>4241</v>
      </c>
      <c r="C413" s="270"/>
      <c r="D413" s="139" t="s">
        <v>113</v>
      </c>
      <c r="E413" s="59">
        <v>310</v>
      </c>
      <c r="F413" s="59">
        <v>240</v>
      </c>
      <c r="G413" s="76">
        <v>240</v>
      </c>
      <c r="H413" s="76">
        <v>310</v>
      </c>
      <c r="I413" s="76">
        <v>310</v>
      </c>
      <c r="J413" s="540">
        <v>310</v>
      </c>
    </row>
    <row r="414" spans="1:10" x14ac:dyDescent="0.25">
      <c r="A414" s="736" t="s">
        <v>146</v>
      </c>
      <c r="B414" s="737"/>
      <c r="C414" s="738"/>
      <c r="D414" s="386" t="s">
        <v>141</v>
      </c>
      <c r="E414" s="59"/>
      <c r="F414" s="59"/>
      <c r="G414" s="76"/>
      <c r="H414" s="76"/>
      <c r="I414" s="76"/>
      <c r="J414" s="540"/>
    </row>
    <row r="415" spans="1:10" x14ac:dyDescent="0.25">
      <c r="A415" s="561"/>
      <c r="B415" s="123">
        <v>4</v>
      </c>
      <c r="C415" s="39"/>
      <c r="D415" s="384" t="s">
        <v>109</v>
      </c>
      <c r="E415" s="251">
        <f t="shared" ref="E415:F415" si="259">E416</f>
        <v>10</v>
      </c>
      <c r="F415" s="251">
        <f t="shared" si="259"/>
        <v>0</v>
      </c>
      <c r="G415" s="251">
        <f>G416</f>
        <v>0</v>
      </c>
      <c r="H415" s="251">
        <f t="shared" ref="H415:J415" si="260">H416</f>
        <v>0</v>
      </c>
      <c r="I415" s="251">
        <f t="shared" si="260"/>
        <v>0</v>
      </c>
      <c r="J415" s="541">
        <f t="shared" si="260"/>
        <v>0</v>
      </c>
    </row>
    <row r="416" spans="1:10" x14ac:dyDescent="0.25">
      <c r="A416" s="562"/>
      <c r="B416" s="125">
        <v>42</v>
      </c>
      <c r="C416" s="503"/>
      <c r="D416" s="385" t="s">
        <v>110</v>
      </c>
      <c r="E416" s="256">
        <f t="shared" ref="E416:F416" si="261">E417+E419</f>
        <v>10</v>
      </c>
      <c r="F416" s="256">
        <f t="shared" si="261"/>
        <v>0</v>
      </c>
      <c r="G416" s="256">
        <f>G417+G419</f>
        <v>0</v>
      </c>
      <c r="H416" s="256">
        <f t="shared" ref="H416:J416" si="262">H417+H419</f>
        <v>0</v>
      </c>
      <c r="I416" s="256">
        <f t="shared" si="262"/>
        <v>0</v>
      </c>
      <c r="J416" s="563">
        <f t="shared" si="262"/>
        <v>0</v>
      </c>
    </row>
    <row r="417" spans="1:10" x14ac:dyDescent="0.25">
      <c r="A417" s="547"/>
      <c r="B417" s="46">
        <v>422</v>
      </c>
      <c r="C417" s="42"/>
      <c r="D417" s="138" t="s">
        <v>111</v>
      </c>
      <c r="E417" s="161">
        <f t="shared" ref="E417:F417" si="263">E418</f>
        <v>0</v>
      </c>
      <c r="F417" s="161">
        <f t="shared" si="263"/>
        <v>0</v>
      </c>
      <c r="G417" s="161">
        <f>G418</f>
        <v>0</v>
      </c>
      <c r="H417" s="161">
        <f t="shared" ref="H417:J417" si="264">H418</f>
        <v>0</v>
      </c>
      <c r="I417" s="161">
        <f t="shared" si="264"/>
        <v>0</v>
      </c>
      <c r="J417" s="544">
        <f t="shared" si="264"/>
        <v>0</v>
      </c>
    </row>
    <row r="418" spans="1:10" x14ac:dyDescent="0.25">
      <c r="A418" s="546"/>
      <c r="B418" s="28"/>
      <c r="C418" s="270"/>
      <c r="D418" s="139"/>
      <c r="E418" s="59"/>
      <c r="F418" s="59">
        <v>0</v>
      </c>
      <c r="G418" s="76">
        <v>0</v>
      </c>
      <c r="H418" s="76">
        <v>0</v>
      </c>
      <c r="I418" s="76">
        <v>0</v>
      </c>
      <c r="J418" s="540">
        <v>0</v>
      </c>
    </row>
    <row r="419" spans="1:10" x14ac:dyDescent="0.25">
      <c r="A419" s="547"/>
      <c r="B419" s="46">
        <v>424</v>
      </c>
      <c r="C419" s="42"/>
      <c r="D419" s="138" t="s">
        <v>112</v>
      </c>
      <c r="E419" s="161">
        <f t="shared" ref="E419:F419" si="265">E420</f>
        <v>10</v>
      </c>
      <c r="F419" s="161">
        <f t="shared" si="265"/>
        <v>0</v>
      </c>
      <c r="G419" s="161">
        <f>G420</f>
        <v>0</v>
      </c>
      <c r="H419" s="161">
        <f t="shared" ref="H419:J419" si="266">H420</f>
        <v>0</v>
      </c>
      <c r="I419" s="161">
        <f t="shared" si="266"/>
        <v>0</v>
      </c>
      <c r="J419" s="544">
        <f t="shared" si="266"/>
        <v>0</v>
      </c>
    </row>
    <row r="420" spans="1:10" x14ac:dyDescent="0.25">
      <c r="A420" s="546"/>
      <c r="B420" s="28">
        <v>4241</v>
      </c>
      <c r="C420" s="270"/>
      <c r="D420" s="139" t="s">
        <v>113</v>
      </c>
      <c r="E420" s="59">
        <v>10</v>
      </c>
      <c r="F420" s="59">
        <v>0</v>
      </c>
      <c r="G420" s="76">
        <v>0</v>
      </c>
      <c r="H420" s="76">
        <v>0</v>
      </c>
      <c r="I420" s="76">
        <v>0</v>
      </c>
      <c r="J420" s="540">
        <v>0</v>
      </c>
    </row>
    <row r="421" spans="1:10" x14ac:dyDescent="0.25">
      <c r="A421" s="590" t="s">
        <v>114</v>
      </c>
      <c r="B421" s="129"/>
      <c r="C421" s="128"/>
      <c r="D421" s="134" t="s">
        <v>115</v>
      </c>
      <c r="E421" s="370">
        <f t="shared" ref="E421:J424" si="267">E422</f>
        <v>1510</v>
      </c>
      <c r="F421" s="370">
        <f t="shared" si="267"/>
        <v>3000</v>
      </c>
      <c r="G421" s="370">
        <f t="shared" si="267"/>
        <v>0</v>
      </c>
      <c r="H421" s="370">
        <f t="shared" si="267"/>
        <v>0</v>
      </c>
      <c r="I421" s="370">
        <f t="shared" si="267"/>
        <v>0</v>
      </c>
      <c r="J421" s="619">
        <f t="shared" si="267"/>
        <v>0</v>
      </c>
    </row>
    <row r="422" spans="1:10" x14ac:dyDescent="0.25">
      <c r="A422" s="561"/>
      <c r="B422" s="123">
        <v>4</v>
      </c>
      <c r="C422" s="36"/>
      <c r="D422" s="387" t="s">
        <v>15</v>
      </c>
      <c r="E422" s="251">
        <f t="shared" si="267"/>
        <v>1510</v>
      </c>
      <c r="F422" s="251">
        <f t="shared" si="267"/>
        <v>3000</v>
      </c>
      <c r="G422" s="251">
        <f t="shared" si="267"/>
        <v>0</v>
      </c>
      <c r="H422" s="251">
        <f t="shared" si="267"/>
        <v>0</v>
      </c>
      <c r="I422" s="251">
        <f t="shared" si="267"/>
        <v>0</v>
      </c>
      <c r="J422" s="541">
        <f t="shared" si="267"/>
        <v>0</v>
      </c>
    </row>
    <row r="423" spans="1:10" x14ac:dyDescent="0.25">
      <c r="A423" s="562"/>
      <c r="B423" s="125">
        <v>45</v>
      </c>
      <c r="C423" s="506"/>
      <c r="D423" s="388" t="s">
        <v>86</v>
      </c>
      <c r="E423" s="256">
        <f t="shared" si="267"/>
        <v>1510</v>
      </c>
      <c r="F423" s="256">
        <f t="shared" si="267"/>
        <v>3000</v>
      </c>
      <c r="G423" s="256">
        <f t="shared" si="267"/>
        <v>0</v>
      </c>
      <c r="H423" s="256">
        <f t="shared" si="267"/>
        <v>0</v>
      </c>
      <c r="I423" s="256">
        <f t="shared" si="267"/>
        <v>0</v>
      </c>
      <c r="J423" s="563">
        <f t="shared" si="267"/>
        <v>0</v>
      </c>
    </row>
    <row r="424" spans="1:10" x14ac:dyDescent="0.25">
      <c r="A424" s="547"/>
      <c r="B424" s="46">
        <v>451</v>
      </c>
      <c r="C424" s="41"/>
      <c r="D424" s="389" t="s">
        <v>87</v>
      </c>
      <c r="E424" s="161">
        <f t="shared" si="267"/>
        <v>1510</v>
      </c>
      <c r="F424" s="161">
        <f t="shared" si="267"/>
        <v>3000</v>
      </c>
      <c r="G424" s="161">
        <f t="shared" si="267"/>
        <v>0</v>
      </c>
      <c r="H424" s="161">
        <f t="shared" si="267"/>
        <v>0</v>
      </c>
      <c r="I424" s="161">
        <f t="shared" si="267"/>
        <v>0</v>
      </c>
      <c r="J424" s="544">
        <f t="shared" si="267"/>
        <v>0</v>
      </c>
    </row>
    <row r="425" spans="1:10" x14ac:dyDescent="0.25">
      <c r="A425" s="546"/>
      <c r="B425" s="28">
        <v>4511</v>
      </c>
      <c r="C425" s="270"/>
      <c r="D425" s="390" t="s">
        <v>87</v>
      </c>
      <c r="E425" s="59">
        <v>1510</v>
      </c>
      <c r="F425" s="59">
        <v>3000</v>
      </c>
      <c r="G425" s="76">
        <v>0</v>
      </c>
      <c r="H425" s="76">
        <v>0</v>
      </c>
      <c r="I425" s="76">
        <v>0</v>
      </c>
      <c r="J425" s="540">
        <v>0</v>
      </c>
    </row>
    <row r="426" spans="1:10" x14ac:dyDescent="0.25">
      <c r="A426" s="590" t="s">
        <v>82</v>
      </c>
      <c r="B426" s="99"/>
      <c r="C426" s="97"/>
      <c r="D426" s="134" t="s">
        <v>116</v>
      </c>
      <c r="E426" s="370">
        <f t="shared" ref="E426:J427" si="268">E427</f>
        <v>0</v>
      </c>
      <c r="F426" s="370">
        <f t="shared" si="268"/>
        <v>0</v>
      </c>
      <c r="G426" s="370">
        <f t="shared" si="268"/>
        <v>0</v>
      </c>
      <c r="H426" s="370">
        <f t="shared" si="268"/>
        <v>0</v>
      </c>
      <c r="I426" s="370">
        <f t="shared" si="268"/>
        <v>0</v>
      </c>
      <c r="J426" s="619">
        <f t="shared" si="268"/>
        <v>0</v>
      </c>
    </row>
    <row r="427" spans="1:10" x14ac:dyDescent="0.25">
      <c r="A427" s="561"/>
      <c r="B427" s="124">
        <v>3</v>
      </c>
      <c r="C427" s="36"/>
      <c r="D427" s="343" t="s">
        <v>13</v>
      </c>
      <c r="E427" s="251">
        <f t="shared" si="268"/>
        <v>0</v>
      </c>
      <c r="F427" s="251">
        <f t="shared" si="268"/>
        <v>0</v>
      </c>
      <c r="G427" s="251">
        <f t="shared" si="268"/>
        <v>0</v>
      </c>
      <c r="H427" s="251">
        <f t="shared" si="268"/>
        <v>0</v>
      </c>
      <c r="I427" s="251">
        <f t="shared" si="268"/>
        <v>0</v>
      </c>
      <c r="J427" s="541">
        <f t="shared" si="268"/>
        <v>0</v>
      </c>
    </row>
    <row r="428" spans="1:10" x14ac:dyDescent="0.25">
      <c r="A428" s="562"/>
      <c r="B428" s="126">
        <v>32</v>
      </c>
      <c r="C428" s="506"/>
      <c r="D428" s="391" t="s">
        <v>25</v>
      </c>
      <c r="E428" s="256">
        <f t="shared" ref="E428:F428" si="269">E429+E431</f>
        <v>0</v>
      </c>
      <c r="F428" s="256">
        <f t="shared" si="269"/>
        <v>0</v>
      </c>
      <c r="G428" s="256">
        <f>G429+G431</f>
        <v>0</v>
      </c>
      <c r="H428" s="256">
        <f t="shared" ref="H428:J428" si="270">H429+H431</f>
        <v>0</v>
      </c>
      <c r="I428" s="256">
        <f t="shared" si="270"/>
        <v>0</v>
      </c>
      <c r="J428" s="563">
        <f t="shared" si="270"/>
        <v>0</v>
      </c>
    </row>
    <row r="429" spans="1:10" x14ac:dyDescent="0.25">
      <c r="A429" s="547"/>
      <c r="B429" s="127">
        <v>322</v>
      </c>
      <c r="C429" s="41"/>
      <c r="D429" s="392" t="s">
        <v>43</v>
      </c>
      <c r="E429" s="161">
        <f t="shared" ref="E429:F429" si="271">E430</f>
        <v>0</v>
      </c>
      <c r="F429" s="161">
        <f t="shared" si="271"/>
        <v>0</v>
      </c>
      <c r="G429" s="161">
        <f>G430</f>
        <v>0</v>
      </c>
      <c r="H429" s="161">
        <f t="shared" ref="H429:J429" si="272">H430</f>
        <v>0</v>
      </c>
      <c r="I429" s="161">
        <f t="shared" si="272"/>
        <v>0</v>
      </c>
      <c r="J429" s="544">
        <f t="shared" si="272"/>
        <v>0</v>
      </c>
    </row>
    <row r="430" spans="1:10" x14ac:dyDescent="0.25">
      <c r="A430" s="546"/>
      <c r="B430" s="25">
        <v>3224</v>
      </c>
      <c r="C430" s="270"/>
      <c r="D430" s="266" t="s">
        <v>117</v>
      </c>
      <c r="E430" s="59">
        <v>0</v>
      </c>
      <c r="F430" s="59">
        <v>0</v>
      </c>
      <c r="G430" s="76">
        <v>0</v>
      </c>
      <c r="H430" s="76">
        <v>0</v>
      </c>
      <c r="I430" s="76">
        <v>0</v>
      </c>
      <c r="J430" s="540">
        <v>0</v>
      </c>
    </row>
    <row r="431" spans="1:10" x14ac:dyDescent="0.25">
      <c r="A431" s="547"/>
      <c r="B431" s="127">
        <v>323</v>
      </c>
      <c r="C431" s="41"/>
      <c r="D431" s="392" t="s">
        <v>48</v>
      </c>
      <c r="E431" s="161">
        <f t="shared" ref="E431:F431" si="273">E432</f>
        <v>0</v>
      </c>
      <c r="F431" s="161">
        <f t="shared" si="273"/>
        <v>0</v>
      </c>
      <c r="G431" s="161">
        <f>G432</f>
        <v>0</v>
      </c>
      <c r="H431" s="161">
        <f t="shared" ref="H431:J431" si="274">H432</f>
        <v>0</v>
      </c>
      <c r="I431" s="161">
        <f t="shared" si="274"/>
        <v>0</v>
      </c>
      <c r="J431" s="544">
        <f t="shared" si="274"/>
        <v>0</v>
      </c>
    </row>
    <row r="432" spans="1:10" x14ac:dyDescent="0.25">
      <c r="A432" s="546"/>
      <c r="B432" s="25">
        <v>3232</v>
      </c>
      <c r="C432" s="270"/>
      <c r="D432" s="266" t="s">
        <v>118</v>
      </c>
      <c r="E432" s="59">
        <v>0</v>
      </c>
      <c r="F432" s="59">
        <v>0</v>
      </c>
      <c r="G432" s="76">
        <v>0</v>
      </c>
      <c r="H432" s="76">
        <v>0</v>
      </c>
      <c r="I432" s="76">
        <v>0</v>
      </c>
      <c r="J432" s="540">
        <v>0</v>
      </c>
    </row>
    <row r="433" spans="1:10" x14ac:dyDescent="0.25">
      <c r="A433" s="590" t="s">
        <v>119</v>
      </c>
      <c r="B433" s="99"/>
      <c r="C433" s="97"/>
      <c r="D433" s="134" t="s">
        <v>120</v>
      </c>
      <c r="E433" s="370">
        <f t="shared" ref="E433:F433" si="275">E435+E439</f>
        <v>13662.76</v>
      </c>
      <c r="F433" s="370">
        <f t="shared" si="275"/>
        <v>11720</v>
      </c>
      <c r="G433" s="370">
        <f>G435+G439</f>
        <v>14020</v>
      </c>
      <c r="H433" s="370">
        <f t="shared" ref="H433:J433" si="276">H435+H439</f>
        <v>14020</v>
      </c>
      <c r="I433" s="370">
        <f t="shared" si="276"/>
        <v>14020</v>
      </c>
      <c r="J433" s="619">
        <f t="shared" si="276"/>
        <v>14020</v>
      </c>
    </row>
    <row r="434" spans="1:10" x14ac:dyDescent="0.25">
      <c r="A434" s="736" t="s">
        <v>143</v>
      </c>
      <c r="B434" s="737"/>
      <c r="C434" s="738"/>
      <c r="D434" s="383" t="s">
        <v>137</v>
      </c>
      <c r="E434" s="59"/>
      <c r="F434" s="59"/>
      <c r="G434" s="76"/>
      <c r="H434" s="76"/>
      <c r="I434" s="76"/>
      <c r="J434" s="540"/>
    </row>
    <row r="435" spans="1:10" x14ac:dyDescent="0.25">
      <c r="A435" s="561"/>
      <c r="B435" s="123">
        <v>3</v>
      </c>
      <c r="C435" s="39"/>
      <c r="D435" s="337" t="s">
        <v>13</v>
      </c>
      <c r="E435" s="251">
        <f t="shared" ref="E435:J437" si="277">E436</f>
        <v>13362.48</v>
      </c>
      <c r="F435" s="251">
        <f t="shared" si="277"/>
        <v>11100</v>
      </c>
      <c r="G435" s="251">
        <f t="shared" si="277"/>
        <v>13400</v>
      </c>
      <c r="H435" s="251">
        <f t="shared" si="277"/>
        <v>13400</v>
      </c>
      <c r="I435" s="251">
        <f t="shared" si="277"/>
        <v>13400</v>
      </c>
      <c r="J435" s="541">
        <f t="shared" si="277"/>
        <v>13400</v>
      </c>
    </row>
    <row r="436" spans="1:10" ht="25.5" x14ac:dyDescent="0.25">
      <c r="A436" s="562"/>
      <c r="B436" s="125">
        <v>37</v>
      </c>
      <c r="C436" s="503"/>
      <c r="D436" s="385" t="s">
        <v>121</v>
      </c>
      <c r="E436" s="256">
        <f t="shared" si="277"/>
        <v>13362.48</v>
      </c>
      <c r="F436" s="256">
        <f t="shared" si="277"/>
        <v>11100</v>
      </c>
      <c r="G436" s="256">
        <f t="shared" si="277"/>
        <v>13400</v>
      </c>
      <c r="H436" s="256">
        <f t="shared" si="277"/>
        <v>13400</v>
      </c>
      <c r="I436" s="256">
        <f t="shared" si="277"/>
        <v>13400</v>
      </c>
      <c r="J436" s="563">
        <f t="shared" si="277"/>
        <v>13400</v>
      </c>
    </row>
    <row r="437" spans="1:10" x14ac:dyDescent="0.25">
      <c r="A437" s="547"/>
      <c r="B437" s="46">
        <v>372</v>
      </c>
      <c r="C437" s="42"/>
      <c r="D437" s="138" t="s">
        <v>81</v>
      </c>
      <c r="E437" s="161">
        <f t="shared" si="277"/>
        <v>13362.48</v>
      </c>
      <c r="F437" s="161">
        <f t="shared" si="277"/>
        <v>11100</v>
      </c>
      <c r="G437" s="161">
        <f t="shared" si="277"/>
        <v>13400</v>
      </c>
      <c r="H437" s="161">
        <f t="shared" si="277"/>
        <v>13400</v>
      </c>
      <c r="I437" s="161">
        <f t="shared" si="277"/>
        <v>13400</v>
      </c>
      <c r="J437" s="544">
        <f t="shared" si="277"/>
        <v>13400</v>
      </c>
    </row>
    <row r="438" spans="1:10" x14ac:dyDescent="0.25">
      <c r="A438" s="546"/>
      <c r="B438" s="28">
        <v>3722</v>
      </c>
      <c r="C438" s="270"/>
      <c r="D438" s="139" t="s">
        <v>122</v>
      </c>
      <c r="E438" s="59">
        <v>13362.48</v>
      </c>
      <c r="F438" s="59">
        <v>11100</v>
      </c>
      <c r="G438" s="76">
        <v>13400</v>
      </c>
      <c r="H438" s="76">
        <v>13400</v>
      </c>
      <c r="I438" s="76">
        <v>13400</v>
      </c>
      <c r="J438" s="540">
        <v>13400</v>
      </c>
    </row>
    <row r="439" spans="1:10" x14ac:dyDescent="0.25">
      <c r="A439" s="561"/>
      <c r="B439" s="123">
        <v>4</v>
      </c>
      <c r="C439" s="39"/>
      <c r="D439" s="393" t="s">
        <v>15</v>
      </c>
      <c r="E439" s="251">
        <f t="shared" ref="E439:J441" si="278">E440</f>
        <v>300.27999999999997</v>
      </c>
      <c r="F439" s="251">
        <f t="shared" si="278"/>
        <v>620</v>
      </c>
      <c r="G439" s="251">
        <f t="shared" si="278"/>
        <v>620</v>
      </c>
      <c r="H439" s="251">
        <f t="shared" si="278"/>
        <v>620</v>
      </c>
      <c r="I439" s="251">
        <f t="shared" si="278"/>
        <v>620</v>
      </c>
      <c r="J439" s="541">
        <f t="shared" si="278"/>
        <v>620</v>
      </c>
    </row>
    <row r="440" spans="1:10" x14ac:dyDescent="0.25">
      <c r="A440" s="562"/>
      <c r="B440" s="125">
        <v>42</v>
      </c>
      <c r="C440" s="503"/>
      <c r="D440" s="394" t="s">
        <v>31</v>
      </c>
      <c r="E440" s="256">
        <f t="shared" si="278"/>
        <v>300.27999999999997</v>
      </c>
      <c r="F440" s="256">
        <f t="shared" si="278"/>
        <v>620</v>
      </c>
      <c r="G440" s="256">
        <f t="shared" si="278"/>
        <v>620</v>
      </c>
      <c r="H440" s="256">
        <f t="shared" si="278"/>
        <v>620</v>
      </c>
      <c r="I440" s="256">
        <f t="shared" si="278"/>
        <v>620</v>
      </c>
      <c r="J440" s="563">
        <f t="shared" si="278"/>
        <v>620</v>
      </c>
    </row>
    <row r="441" spans="1:10" x14ac:dyDescent="0.25">
      <c r="A441" s="547"/>
      <c r="B441" s="46">
        <v>424</v>
      </c>
      <c r="C441" s="42"/>
      <c r="D441" s="253" t="s">
        <v>112</v>
      </c>
      <c r="E441" s="161">
        <f t="shared" si="278"/>
        <v>300.27999999999997</v>
      </c>
      <c r="F441" s="161">
        <f t="shared" si="278"/>
        <v>620</v>
      </c>
      <c r="G441" s="161">
        <f t="shared" si="278"/>
        <v>620</v>
      </c>
      <c r="H441" s="161">
        <f t="shared" si="278"/>
        <v>620</v>
      </c>
      <c r="I441" s="161">
        <f t="shared" si="278"/>
        <v>620</v>
      </c>
      <c r="J441" s="544">
        <f t="shared" si="278"/>
        <v>620</v>
      </c>
    </row>
    <row r="442" spans="1:10" x14ac:dyDescent="0.25">
      <c r="A442" s="628"/>
      <c r="B442" s="396">
        <v>4241</v>
      </c>
      <c r="C442" s="395"/>
      <c r="D442" s="266" t="s">
        <v>123</v>
      </c>
      <c r="E442" s="59">
        <v>300.27999999999997</v>
      </c>
      <c r="F442" s="59">
        <v>620</v>
      </c>
      <c r="G442" s="76">
        <v>620</v>
      </c>
      <c r="H442" s="76">
        <v>620</v>
      </c>
      <c r="I442" s="76">
        <v>620</v>
      </c>
      <c r="J442" s="540">
        <v>620</v>
      </c>
    </row>
    <row r="443" spans="1:10" ht="30" x14ac:dyDescent="0.25">
      <c r="A443" s="590" t="s">
        <v>235</v>
      </c>
      <c r="B443" s="99"/>
      <c r="C443" s="97"/>
      <c r="D443" s="134" t="s">
        <v>236</v>
      </c>
      <c r="E443" s="370">
        <f t="shared" ref="E443:F443" si="279">E445</f>
        <v>0</v>
      </c>
      <c r="F443" s="370">
        <f t="shared" si="279"/>
        <v>0</v>
      </c>
      <c r="G443" s="370">
        <f>G445</f>
        <v>1185.96</v>
      </c>
      <c r="H443" s="370">
        <f t="shared" ref="H443:J443" si="280">H445</f>
        <v>0</v>
      </c>
      <c r="I443" s="370">
        <f t="shared" si="280"/>
        <v>0</v>
      </c>
      <c r="J443" s="619">
        <f t="shared" si="280"/>
        <v>0</v>
      </c>
    </row>
    <row r="444" spans="1:10" x14ac:dyDescent="0.25">
      <c r="A444" s="736" t="s">
        <v>143</v>
      </c>
      <c r="B444" s="737"/>
      <c r="C444" s="738"/>
      <c r="D444" s="383" t="s">
        <v>137</v>
      </c>
      <c r="E444" s="119"/>
      <c r="F444" s="119"/>
      <c r="G444" s="397"/>
      <c r="H444" s="76"/>
      <c r="I444" s="397"/>
      <c r="J444" s="629"/>
    </row>
    <row r="445" spans="1:10" x14ac:dyDescent="0.25">
      <c r="A445" s="561"/>
      <c r="B445" s="124">
        <v>3</v>
      </c>
      <c r="C445" s="36"/>
      <c r="D445" s="343" t="s">
        <v>13</v>
      </c>
      <c r="E445" s="251">
        <f t="shared" ref="E445:J447" si="281">E446</f>
        <v>0</v>
      </c>
      <c r="F445" s="251">
        <f t="shared" si="281"/>
        <v>0</v>
      </c>
      <c r="G445" s="251">
        <f t="shared" si="281"/>
        <v>1185.96</v>
      </c>
      <c r="H445" s="251">
        <f t="shared" si="281"/>
        <v>0</v>
      </c>
      <c r="I445" s="251">
        <f t="shared" si="281"/>
        <v>0</v>
      </c>
      <c r="J445" s="541">
        <f t="shared" si="281"/>
        <v>0</v>
      </c>
    </row>
    <row r="446" spans="1:10" x14ac:dyDescent="0.25">
      <c r="A446" s="562"/>
      <c r="B446" s="126">
        <v>32</v>
      </c>
      <c r="C446" s="506"/>
      <c r="D446" s="391" t="s">
        <v>25</v>
      </c>
      <c r="E446" s="256">
        <f t="shared" si="281"/>
        <v>0</v>
      </c>
      <c r="F446" s="256">
        <f t="shared" si="281"/>
        <v>0</v>
      </c>
      <c r="G446" s="256">
        <f>G447</f>
        <v>1185.96</v>
      </c>
      <c r="H446" s="256">
        <f t="shared" si="281"/>
        <v>0</v>
      </c>
      <c r="I446" s="256">
        <f t="shared" si="281"/>
        <v>0</v>
      </c>
      <c r="J446" s="563">
        <f t="shared" si="281"/>
        <v>0</v>
      </c>
    </row>
    <row r="447" spans="1:10" x14ac:dyDescent="0.25">
      <c r="A447" s="547"/>
      <c r="B447" s="127">
        <v>322</v>
      </c>
      <c r="C447" s="41"/>
      <c r="D447" s="392" t="s">
        <v>43</v>
      </c>
      <c r="E447" s="161">
        <f t="shared" si="281"/>
        <v>0</v>
      </c>
      <c r="F447" s="161">
        <f t="shared" si="281"/>
        <v>0</v>
      </c>
      <c r="G447" s="161">
        <f>G448</f>
        <v>1185.96</v>
      </c>
      <c r="H447" s="161">
        <f t="shared" si="281"/>
        <v>0</v>
      </c>
      <c r="I447" s="161">
        <f t="shared" si="281"/>
        <v>0</v>
      </c>
      <c r="J447" s="544">
        <f t="shared" si="281"/>
        <v>0</v>
      </c>
    </row>
    <row r="448" spans="1:10" x14ac:dyDescent="0.25">
      <c r="A448" s="546"/>
      <c r="B448" s="25">
        <v>3221</v>
      </c>
      <c r="C448" s="270"/>
      <c r="D448" s="139" t="s">
        <v>107</v>
      </c>
      <c r="E448" s="59"/>
      <c r="F448" s="59"/>
      <c r="G448" s="76">
        <v>1185.96</v>
      </c>
      <c r="H448" s="76">
        <v>0</v>
      </c>
      <c r="I448" s="76">
        <v>0</v>
      </c>
      <c r="J448" s="540">
        <v>0</v>
      </c>
    </row>
    <row r="449" spans="1:10" ht="30" x14ac:dyDescent="0.25">
      <c r="A449" s="590" t="s">
        <v>237</v>
      </c>
      <c r="B449" s="99"/>
      <c r="C449" s="97"/>
      <c r="D449" s="134" t="s">
        <v>238</v>
      </c>
      <c r="E449" s="382">
        <f>E451</f>
        <v>260.93</v>
      </c>
      <c r="F449" s="382">
        <f>F451</f>
        <v>260</v>
      </c>
      <c r="G449" s="370">
        <f>G451</f>
        <v>249.07</v>
      </c>
      <c r="H449" s="370">
        <f t="shared" ref="H449:J449" si="282">H451</f>
        <v>231</v>
      </c>
      <c r="I449" s="370">
        <f t="shared" si="282"/>
        <v>231</v>
      </c>
      <c r="J449" s="619">
        <f t="shared" si="282"/>
        <v>231</v>
      </c>
    </row>
    <row r="450" spans="1:10" x14ac:dyDescent="0.25">
      <c r="A450" s="736" t="s">
        <v>143</v>
      </c>
      <c r="B450" s="737"/>
      <c r="C450" s="738"/>
      <c r="D450" s="383" t="s">
        <v>137</v>
      </c>
      <c r="E450" s="119"/>
      <c r="F450" s="119"/>
      <c r="G450" s="397"/>
      <c r="H450" s="76"/>
      <c r="I450" s="397"/>
      <c r="J450" s="629"/>
    </row>
    <row r="451" spans="1:10" x14ac:dyDescent="0.25">
      <c r="A451" s="561"/>
      <c r="B451" s="124">
        <v>3</v>
      </c>
      <c r="C451" s="36"/>
      <c r="D451" s="343" t="s">
        <v>13</v>
      </c>
      <c r="E451" s="60">
        <f t="shared" ref="E451:J452" si="283">E452</f>
        <v>260.93</v>
      </c>
      <c r="F451" s="60">
        <f t="shared" si="283"/>
        <v>260</v>
      </c>
      <c r="G451" s="251">
        <f t="shared" si="283"/>
        <v>249.07</v>
      </c>
      <c r="H451" s="251">
        <f t="shared" si="283"/>
        <v>231</v>
      </c>
      <c r="I451" s="251">
        <f t="shared" si="283"/>
        <v>231</v>
      </c>
      <c r="J451" s="541">
        <f t="shared" si="283"/>
        <v>231</v>
      </c>
    </row>
    <row r="452" spans="1:10" x14ac:dyDescent="0.25">
      <c r="A452" s="811">
        <v>381</v>
      </c>
      <c r="B452" s="812"/>
      <c r="C452" s="813"/>
      <c r="D452" s="398" t="s">
        <v>176</v>
      </c>
      <c r="E452" s="399">
        <f>E453</f>
        <v>260.93</v>
      </c>
      <c r="F452" s="399">
        <f>F453</f>
        <v>260</v>
      </c>
      <c r="G452" s="399">
        <f>G453</f>
        <v>249.07</v>
      </c>
      <c r="H452" s="399">
        <f t="shared" si="283"/>
        <v>231</v>
      </c>
      <c r="I452" s="399">
        <f t="shared" si="283"/>
        <v>231</v>
      </c>
      <c r="J452" s="630">
        <f t="shared" si="283"/>
        <v>231</v>
      </c>
    </row>
    <row r="453" spans="1:10" ht="15.75" thickBot="1" x14ac:dyDescent="0.3">
      <c r="A453" s="631"/>
      <c r="B453" s="632"/>
      <c r="C453" s="633">
        <v>3812</v>
      </c>
      <c r="D453" s="634" t="s">
        <v>177</v>
      </c>
      <c r="E453" s="635">
        <v>260.93</v>
      </c>
      <c r="F453" s="635">
        <v>260</v>
      </c>
      <c r="G453" s="636">
        <v>249.07</v>
      </c>
      <c r="H453" s="637">
        <v>231</v>
      </c>
      <c r="I453" s="636">
        <v>231</v>
      </c>
      <c r="J453" s="638">
        <v>231</v>
      </c>
    </row>
  </sheetData>
  <mergeCells count="208">
    <mergeCell ref="A2:J2"/>
    <mergeCell ref="A130:C130"/>
    <mergeCell ref="A131:C131"/>
    <mergeCell ref="A134:C134"/>
    <mergeCell ref="A135:C135"/>
    <mergeCell ref="A136:C136"/>
    <mergeCell ref="A137:C137"/>
    <mergeCell ref="A138:C138"/>
    <mergeCell ref="A119:C119"/>
    <mergeCell ref="A122:C122"/>
    <mergeCell ref="A126:C126"/>
    <mergeCell ref="A128:C128"/>
    <mergeCell ref="A120:C120"/>
    <mergeCell ref="A121:C121"/>
    <mergeCell ref="A109:C109"/>
    <mergeCell ref="A111:C111"/>
    <mergeCell ref="A113:C113"/>
    <mergeCell ref="A114:C114"/>
    <mergeCell ref="A117:C117"/>
    <mergeCell ref="A118:C118"/>
    <mergeCell ref="A97:C97"/>
    <mergeCell ref="A100:C100"/>
    <mergeCell ref="A101:C101"/>
    <mergeCell ref="A103:C103"/>
    <mergeCell ref="A434:C434"/>
    <mergeCell ref="A444:C444"/>
    <mergeCell ref="A450:C450"/>
    <mergeCell ref="A452:C452"/>
    <mergeCell ref="A146:C146"/>
    <mergeCell ref="A147:C147"/>
    <mergeCell ref="A149:C149"/>
    <mergeCell ref="A152:C152"/>
    <mergeCell ref="A153:C153"/>
    <mergeCell ref="A391:C391"/>
    <mergeCell ref="A393:C393"/>
    <mergeCell ref="A394:C394"/>
    <mergeCell ref="A397:C397"/>
    <mergeCell ref="A406:C406"/>
    <mergeCell ref="A414:C414"/>
    <mergeCell ref="A371:C371"/>
    <mergeCell ref="A373:C373"/>
    <mergeCell ref="A374:C374"/>
    <mergeCell ref="A377:C377"/>
    <mergeCell ref="A385:C385"/>
    <mergeCell ref="A389:C389"/>
    <mergeCell ref="A352:C352"/>
    <mergeCell ref="A353:C353"/>
    <mergeCell ref="A357:C357"/>
    <mergeCell ref="A358:C358"/>
    <mergeCell ref="A359:C359"/>
    <mergeCell ref="A369:C369"/>
    <mergeCell ref="A339:C339"/>
    <mergeCell ref="B342:C342"/>
    <mergeCell ref="B343:C343"/>
    <mergeCell ref="A345:C345"/>
    <mergeCell ref="A349:C349"/>
    <mergeCell ref="A350:C350"/>
    <mergeCell ref="A328:C328"/>
    <mergeCell ref="A330:C330"/>
    <mergeCell ref="A332:C332"/>
    <mergeCell ref="A333:C333"/>
    <mergeCell ref="A336:C336"/>
    <mergeCell ref="A338:C338"/>
    <mergeCell ref="A313:C313"/>
    <mergeCell ref="A314:C314"/>
    <mergeCell ref="A315:C315"/>
    <mergeCell ref="A316:C316"/>
    <mergeCell ref="A322:C322"/>
    <mergeCell ref="A324:C324"/>
    <mergeCell ref="A306:C306"/>
    <mergeCell ref="A308:C308"/>
    <mergeCell ref="A309:C309"/>
    <mergeCell ref="A310:C310"/>
    <mergeCell ref="A311:C311"/>
    <mergeCell ref="A312:C312"/>
    <mergeCell ref="A298:C298"/>
    <mergeCell ref="A299:C299"/>
    <mergeCell ref="A301:C301"/>
    <mergeCell ref="A302:C302"/>
    <mergeCell ref="A304:C304"/>
    <mergeCell ref="A305:C305"/>
    <mergeCell ref="A284:C284"/>
    <mergeCell ref="A285:C285"/>
    <mergeCell ref="A286:C286"/>
    <mergeCell ref="A288:C288"/>
    <mergeCell ref="A289:C289"/>
    <mergeCell ref="A293:C293"/>
    <mergeCell ref="A273:C273"/>
    <mergeCell ref="A274:C274"/>
    <mergeCell ref="A275:C275"/>
    <mergeCell ref="A276:C276"/>
    <mergeCell ref="A281:C281"/>
    <mergeCell ref="A282:C282"/>
    <mergeCell ref="B266:C266"/>
    <mergeCell ref="B267:C267"/>
    <mergeCell ref="A269:C269"/>
    <mergeCell ref="A270:C270"/>
    <mergeCell ref="A271:C271"/>
    <mergeCell ref="A272:C272"/>
    <mergeCell ref="B260:C260"/>
    <mergeCell ref="B261:C261"/>
    <mergeCell ref="B262:C262"/>
    <mergeCell ref="B263:C263"/>
    <mergeCell ref="B264:C264"/>
    <mergeCell ref="B265:C265"/>
    <mergeCell ref="A253:C253"/>
    <mergeCell ref="A254:C254"/>
    <mergeCell ref="A255:C255"/>
    <mergeCell ref="A256:C256"/>
    <mergeCell ref="A257:C257"/>
    <mergeCell ref="B259:C259"/>
    <mergeCell ref="A243:C243"/>
    <mergeCell ref="A247:C247"/>
    <mergeCell ref="A248:C248"/>
    <mergeCell ref="A249:C249"/>
    <mergeCell ref="A250:C250"/>
    <mergeCell ref="A252:C252"/>
    <mergeCell ref="A229:C229"/>
    <mergeCell ref="A230:C230"/>
    <mergeCell ref="A231:C231"/>
    <mergeCell ref="A234:C234"/>
    <mergeCell ref="A235:C235"/>
    <mergeCell ref="A240:C240"/>
    <mergeCell ref="B222:C222"/>
    <mergeCell ref="B223:C223"/>
    <mergeCell ref="B224:C224"/>
    <mergeCell ref="B225:C225"/>
    <mergeCell ref="A227:C227"/>
    <mergeCell ref="A228:C228"/>
    <mergeCell ref="A215:C215"/>
    <mergeCell ref="B217:C217"/>
    <mergeCell ref="B218:C218"/>
    <mergeCell ref="B219:C219"/>
    <mergeCell ref="B220:C220"/>
    <mergeCell ref="B221:C221"/>
    <mergeCell ref="A208:C208"/>
    <mergeCell ref="A210:C210"/>
    <mergeCell ref="A211:C211"/>
    <mergeCell ref="A212:C212"/>
    <mergeCell ref="A213:C213"/>
    <mergeCell ref="A214:C214"/>
    <mergeCell ref="A193:C193"/>
    <mergeCell ref="A194:C194"/>
    <mergeCell ref="A199:C199"/>
    <mergeCell ref="A202:C202"/>
    <mergeCell ref="A206:C206"/>
    <mergeCell ref="A207:C207"/>
    <mergeCell ref="A179:C179"/>
    <mergeCell ref="A180:C180"/>
    <mergeCell ref="A174:C174"/>
    <mergeCell ref="A181:C181"/>
    <mergeCell ref="A182:C182"/>
    <mergeCell ref="A160:C160"/>
    <mergeCell ref="A168:C168"/>
    <mergeCell ref="A172:C172"/>
    <mergeCell ref="A141:C141"/>
    <mergeCell ref="A142:C142"/>
    <mergeCell ref="A143:C143"/>
    <mergeCell ref="A159:C159"/>
    <mergeCell ref="A157:C157"/>
    <mergeCell ref="A150:C150"/>
    <mergeCell ref="A151:C151"/>
    <mergeCell ref="A156:C156"/>
    <mergeCell ref="A104:C104"/>
    <mergeCell ref="A105:C105"/>
    <mergeCell ref="A102:C102"/>
    <mergeCell ref="A86:C86"/>
    <mergeCell ref="A87:C87"/>
    <mergeCell ref="A88:C88"/>
    <mergeCell ref="A92:C92"/>
    <mergeCell ref="A94:C94"/>
    <mergeCell ref="A96:C96"/>
    <mergeCell ref="A44:C44"/>
    <mergeCell ref="A73:C73"/>
    <mergeCell ref="A77:C77"/>
    <mergeCell ref="A79:C79"/>
    <mergeCell ref="A81:C81"/>
    <mergeCell ref="A82:C82"/>
    <mergeCell ref="A85:C85"/>
    <mergeCell ref="A65:C65"/>
    <mergeCell ref="A67:C67"/>
    <mergeCell ref="A68:C68"/>
    <mergeCell ref="A71:C71"/>
    <mergeCell ref="A72:C72"/>
    <mergeCell ref="A10:C10"/>
    <mergeCell ref="A11:C11"/>
    <mergeCell ref="A12:C12"/>
    <mergeCell ref="A13:C13"/>
    <mergeCell ref="A15:C15"/>
    <mergeCell ref="A19:C19"/>
    <mergeCell ref="A63:C63"/>
    <mergeCell ref="A4:H4"/>
    <mergeCell ref="A6:C6"/>
    <mergeCell ref="A7:C7"/>
    <mergeCell ref="A8:C8"/>
    <mergeCell ref="A9:C9"/>
    <mergeCell ref="A20:C20"/>
    <mergeCell ref="A21:C21"/>
    <mergeCell ref="A41:C41"/>
    <mergeCell ref="A42:C42"/>
    <mergeCell ref="A59:C59"/>
    <mergeCell ref="A50:C50"/>
    <mergeCell ref="A52:C52"/>
    <mergeCell ref="A53:C53"/>
    <mergeCell ref="A54:C54"/>
    <mergeCell ref="A55:C55"/>
    <mergeCell ref="A56:C56"/>
    <mergeCell ref="A43:C43"/>
  </mergeCells>
  <phoneticPr fontId="28" type="noConversion"/>
  <pageMargins left="0.25" right="0.25" top="0.75" bottom="0.75" header="0.3" footer="0.3"/>
  <pageSetup paperSize="9" scale="45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DD58-63C8-4659-A7C2-8C8442450C68}">
  <dimension ref="A2:P13"/>
  <sheetViews>
    <sheetView topLeftCell="F1" workbookViewId="0">
      <selection activeCell="J3" sqref="J3:P13"/>
    </sheetView>
  </sheetViews>
  <sheetFormatPr defaultRowHeight="15" x14ac:dyDescent="0.25"/>
  <cols>
    <col min="2" max="2" width="24.85546875" bestFit="1" customWidth="1"/>
    <col min="3" max="3" width="26.5703125" customWidth="1"/>
    <col min="4" max="6" width="16.42578125" bestFit="1" customWidth="1"/>
    <col min="7" max="7" width="22.140625" bestFit="1" customWidth="1"/>
    <col min="8" max="8" width="19" bestFit="1" customWidth="1"/>
    <col min="10" max="10" width="5.28515625" bestFit="1" customWidth="1"/>
    <col min="11" max="11" width="29.140625" customWidth="1"/>
    <col min="12" max="12" width="15.28515625" customWidth="1"/>
    <col min="13" max="14" width="15.42578125" bestFit="1" customWidth="1"/>
    <col min="15" max="15" width="17.28515625" customWidth="1"/>
    <col min="16" max="16" width="16.7109375" customWidth="1"/>
  </cols>
  <sheetData>
    <row r="2" spans="1:16" ht="15.75" thickBot="1" x14ac:dyDescent="0.3"/>
    <row r="3" spans="1:16" ht="99" x14ac:dyDescent="0.25">
      <c r="A3" s="204" t="s">
        <v>5</v>
      </c>
      <c r="B3" s="205" t="s">
        <v>6</v>
      </c>
      <c r="C3" s="206" t="s">
        <v>3</v>
      </c>
      <c r="D3" s="429" t="s">
        <v>285</v>
      </c>
      <c r="E3" s="429" t="s">
        <v>222</v>
      </c>
      <c r="F3" s="462" t="s">
        <v>250</v>
      </c>
      <c r="G3" s="646" t="s">
        <v>283</v>
      </c>
      <c r="H3" s="647" t="s">
        <v>284</v>
      </c>
      <c r="J3" s="183" t="s">
        <v>7</v>
      </c>
      <c r="K3" s="183" t="s">
        <v>3</v>
      </c>
      <c r="L3" s="429" t="s">
        <v>285</v>
      </c>
      <c r="M3" s="429" t="s">
        <v>222</v>
      </c>
      <c r="N3" s="462" t="s">
        <v>220</v>
      </c>
      <c r="O3" s="646" t="s">
        <v>283</v>
      </c>
      <c r="P3" s="647" t="s">
        <v>284</v>
      </c>
    </row>
    <row r="4" spans="1:16" x14ac:dyDescent="0.25">
      <c r="A4" s="169"/>
      <c r="B4" s="86"/>
      <c r="C4" s="85"/>
      <c r="D4" s="85" t="s">
        <v>159</v>
      </c>
      <c r="E4" s="85" t="s">
        <v>159</v>
      </c>
      <c r="F4" s="650" t="s">
        <v>159</v>
      </c>
      <c r="G4" s="12" t="s">
        <v>281</v>
      </c>
      <c r="H4" s="12" t="s">
        <v>281</v>
      </c>
      <c r="J4" s="169"/>
      <c r="K4" s="85"/>
      <c r="L4" s="85" t="s">
        <v>159</v>
      </c>
      <c r="M4" s="85" t="s">
        <v>159</v>
      </c>
      <c r="N4" s="170" t="s">
        <v>159</v>
      </c>
      <c r="O4" s="85" t="s">
        <v>281</v>
      </c>
      <c r="P4" s="170" t="s">
        <v>281</v>
      </c>
    </row>
    <row r="5" spans="1:16" ht="20.25" x14ac:dyDescent="0.25">
      <c r="A5" s="691" t="s">
        <v>0</v>
      </c>
      <c r="B5" s="692"/>
      <c r="C5" s="692"/>
      <c r="D5" s="232">
        <f t="shared" ref="D5:F5" si="0">D6+D12</f>
        <v>853923</v>
      </c>
      <c r="E5" s="232">
        <f t="shared" si="0"/>
        <v>852423</v>
      </c>
      <c r="F5" s="234">
        <f t="shared" si="0"/>
        <v>852423</v>
      </c>
      <c r="G5" s="234">
        <f>G7+G8+G9+G10+G12+G11</f>
        <v>100</v>
      </c>
      <c r="H5" s="648">
        <f>H7+H8+H9+H10+H12+H11</f>
        <v>100</v>
      </c>
      <c r="J5" s="464"/>
      <c r="K5" s="463" t="s">
        <v>0</v>
      </c>
      <c r="L5" s="463">
        <f t="shared" ref="L5:N5" si="1">L6+L7+L8+L9+L10+L11+L12+L13</f>
        <v>853923</v>
      </c>
      <c r="M5" s="463">
        <f t="shared" si="1"/>
        <v>852423</v>
      </c>
      <c r="N5" s="463">
        <f t="shared" si="1"/>
        <v>852423</v>
      </c>
      <c r="O5" s="463">
        <f>O6+O7+O8+O9+O11+O10+O12+O13</f>
        <v>100</v>
      </c>
      <c r="P5" s="463">
        <f>P6+P7+P8+P9+P11+P10+P12+P13</f>
        <v>99.999999999999986</v>
      </c>
    </row>
    <row r="6" spans="1:16" ht="18" x14ac:dyDescent="0.25">
      <c r="A6" s="222">
        <v>6</v>
      </c>
      <c r="B6" s="689" t="s">
        <v>8</v>
      </c>
      <c r="C6" s="689"/>
      <c r="D6" s="163">
        <f>D7+D8+D9+D10+D11</f>
        <v>853923</v>
      </c>
      <c r="E6" s="163">
        <f>E7+E8+E9+E10+E11</f>
        <v>852423</v>
      </c>
      <c r="F6" s="639">
        <f t="shared" ref="F6" si="2">F7+F8+F9+F10+F11</f>
        <v>852423</v>
      </c>
      <c r="G6" s="639">
        <f>D6/D5*100</f>
        <v>100</v>
      </c>
      <c r="H6" s="171">
        <f>E6/E5*100</f>
        <v>100</v>
      </c>
      <c r="J6" s="661" t="s">
        <v>171</v>
      </c>
      <c r="K6" s="662" t="s">
        <v>130</v>
      </c>
      <c r="L6" s="658">
        <v>40601</v>
      </c>
      <c r="M6" s="658">
        <v>39101</v>
      </c>
      <c r="N6" s="658">
        <v>39101</v>
      </c>
      <c r="O6" s="659">
        <f>L6/L5*100</f>
        <v>4.7546441540982034</v>
      </c>
      <c r="P6" s="660">
        <f>M6/M5*100</f>
        <v>4.5870418794424834</v>
      </c>
    </row>
    <row r="7" spans="1:16" ht="45" x14ac:dyDescent="0.25">
      <c r="A7" s="172"/>
      <c r="B7" s="83">
        <v>63</v>
      </c>
      <c r="C7" s="83" t="s">
        <v>29</v>
      </c>
      <c r="D7" s="180">
        <v>766201</v>
      </c>
      <c r="E7" s="180">
        <v>766201</v>
      </c>
      <c r="F7" s="640">
        <v>766201</v>
      </c>
      <c r="G7" s="645">
        <f>D7/D5*100</f>
        <v>89.727176806339685</v>
      </c>
      <c r="H7" s="649">
        <f>E7/E5*100</f>
        <v>89.885068798002862</v>
      </c>
      <c r="J7" s="184" t="s">
        <v>150</v>
      </c>
      <c r="K7" s="280" t="s">
        <v>151</v>
      </c>
      <c r="L7" s="180">
        <v>766201</v>
      </c>
      <c r="M7" s="180">
        <v>766201</v>
      </c>
      <c r="N7" s="180">
        <v>766201</v>
      </c>
      <c r="O7" s="645">
        <f>L7/L5*100</f>
        <v>89.727176806339685</v>
      </c>
      <c r="P7" s="649">
        <f>M7/M5*100</f>
        <v>89.885068798002862</v>
      </c>
    </row>
    <row r="8" spans="1:16" x14ac:dyDescent="0.25">
      <c r="A8" s="173"/>
      <c r="B8" s="78">
        <v>64</v>
      </c>
      <c r="C8" s="78" t="s">
        <v>152</v>
      </c>
      <c r="D8" s="238">
        <v>0</v>
      </c>
      <c r="E8" s="239">
        <v>0</v>
      </c>
      <c r="F8" s="641">
        <v>0</v>
      </c>
      <c r="G8" s="645">
        <f>D8/D5*100</f>
        <v>0</v>
      </c>
      <c r="H8" s="649">
        <f>E8/E5*100</f>
        <v>0</v>
      </c>
      <c r="J8" s="184" t="s">
        <v>155</v>
      </c>
      <c r="K8" s="280" t="s">
        <v>134</v>
      </c>
      <c r="L8" s="181">
        <v>6000</v>
      </c>
      <c r="M8" s="182">
        <v>6000</v>
      </c>
      <c r="N8" s="182">
        <v>6000</v>
      </c>
      <c r="O8" s="645">
        <f>L8/L5*100</f>
        <v>0.70263946515083919</v>
      </c>
      <c r="P8" s="649">
        <f>M8/M5*100</f>
        <v>0.70387589260261629</v>
      </c>
    </row>
    <row r="9" spans="1:16" ht="42.75" x14ac:dyDescent="0.25">
      <c r="A9" s="174"/>
      <c r="B9" s="78">
        <v>65</v>
      </c>
      <c r="C9" s="276" t="s">
        <v>153</v>
      </c>
      <c r="D9" s="180">
        <v>25941</v>
      </c>
      <c r="E9" s="180">
        <v>25941</v>
      </c>
      <c r="F9" s="640">
        <v>25941</v>
      </c>
      <c r="G9" s="645">
        <f>D9/D5*100</f>
        <v>3.0378617275796529</v>
      </c>
      <c r="H9" s="649">
        <f>E9/E5*100</f>
        <v>3.0432074216674114</v>
      </c>
      <c r="J9" s="184" t="s">
        <v>154</v>
      </c>
      <c r="K9" s="280" t="s">
        <v>141</v>
      </c>
      <c r="L9" s="180">
        <v>25941</v>
      </c>
      <c r="M9" s="180">
        <v>25941</v>
      </c>
      <c r="N9" s="180">
        <v>25941</v>
      </c>
      <c r="O9" s="645">
        <f>L9/L5*100</f>
        <v>3.0378617275796529</v>
      </c>
      <c r="P9" s="649">
        <f>M9/M5*100</f>
        <v>3.0432074216674114</v>
      </c>
    </row>
    <row r="10" spans="1:16" ht="42.75" x14ac:dyDescent="0.25">
      <c r="A10" s="173"/>
      <c r="B10" s="78">
        <v>66</v>
      </c>
      <c r="C10" s="276" t="s">
        <v>282</v>
      </c>
      <c r="D10" s="241">
        <v>7900</v>
      </c>
      <c r="E10" s="241">
        <v>7900</v>
      </c>
      <c r="F10" s="642">
        <v>7900</v>
      </c>
      <c r="G10" s="645">
        <f>D10/D5*100</f>
        <v>0.9251419624486048</v>
      </c>
      <c r="H10" s="649">
        <f>E10/E5*100</f>
        <v>0.92676992526011148</v>
      </c>
      <c r="J10" s="184" t="s">
        <v>157</v>
      </c>
      <c r="K10" s="280" t="s">
        <v>158</v>
      </c>
      <c r="L10" s="180">
        <v>1900</v>
      </c>
      <c r="M10" s="180">
        <v>1900</v>
      </c>
      <c r="N10" s="180">
        <v>1900</v>
      </c>
      <c r="O10" s="645">
        <f>L10/L5*100</f>
        <v>0.22250249729776572</v>
      </c>
      <c r="P10" s="649">
        <f>M10/M5*100</f>
        <v>0.22289403265749516</v>
      </c>
    </row>
    <row r="11" spans="1:16" ht="60.75" thickBot="1" x14ac:dyDescent="0.3">
      <c r="A11" s="173"/>
      <c r="B11" s="78">
        <v>67</v>
      </c>
      <c r="C11" s="83" t="s">
        <v>30</v>
      </c>
      <c r="D11" s="238">
        <v>53881</v>
      </c>
      <c r="E11" s="238">
        <v>52381</v>
      </c>
      <c r="F11" s="643">
        <v>52381</v>
      </c>
      <c r="G11" s="645">
        <f>D11/D5*100</f>
        <v>6.3098195036320606</v>
      </c>
      <c r="H11" s="649">
        <f>E11/E5*100</f>
        <v>6.1449538550696081</v>
      </c>
      <c r="J11" s="186" t="s">
        <v>226</v>
      </c>
      <c r="K11" s="432" t="s">
        <v>131</v>
      </c>
      <c r="L11" s="181">
        <v>0</v>
      </c>
      <c r="M11" s="182">
        <v>0</v>
      </c>
      <c r="N11" s="182">
        <v>0</v>
      </c>
      <c r="O11" s="645">
        <f>L11/L5*100</f>
        <v>0</v>
      </c>
      <c r="P11" s="649">
        <f>M11/M5*100</f>
        <v>0</v>
      </c>
    </row>
    <row r="12" spans="1:16" ht="34.9" customHeight="1" thickBot="1" x14ac:dyDescent="0.3">
      <c r="A12" s="233">
        <v>7</v>
      </c>
      <c r="B12" s="690" t="s">
        <v>10</v>
      </c>
      <c r="C12" s="690"/>
      <c r="D12" s="277">
        <v>0</v>
      </c>
      <c r="E12" s="236">
        <v>0</v>
      </c>
      <c r="F12" s="644">
        <v>0</v>
      </c>
      <c r="G12" s="644">
        <f t="shared" ref="G12" si="3">D12/D11*100</f>
        <v>0</v>
      </c>
      <c r="H12" s="237">
        <f t="shared" ref="H12" si="4">E12/E11*100</f>
        <v>0</v>
      </c>
      <c r="J12" s="431" t="s">
        <v>261</v>
      </c>
      <c r="K12" s="432" t="s">
        <v>262</v>
      </c>
      <c r="L12" s="181">
        <v>11260</v>
      </c>
      <c r="M12" s="181">
        <v>11260</v>
      </c>
      <c r="N12" s="181">
        <v>11260</v>
      </c>
      <c r="O12" s="645">
        <f>L12/L5*100</f>
        <v>1.3186200629330747</v>
      </c>
      <c r="P12" s="649">
        <f>M12/M5*100</f>
        <v>1.3209404251175765</v>
      </c>
    </row>
    <row r="13" spans="1:16" ht="24.75" thickBot="1" x14ac:dyDescent="0.3">
      <c r="J13" s="431" t="s">
        <v>261</v>
      </c>
      <c r="K13" s="295" t="s">
        <v>263</v>
      </c>
      <c r="L13" s="293">
        <v>2020</v>
      </c>
      <c r="M13" s="293">
        <v>2020</v>
      </c>
      <c r="N13" s="293">
        <v>2020</v>
      </c>
      <c r="O13" s="651">
        <f>L13/L5*100</f>
        <v>0.23655528660078248</v>
      </c>
      <c r="P13" s="652">
        <f>M13/M5*100</f>
        <v>0.23697155050954752</v>
      </c>
    </row>
  </sheetData>
  <mergeCells count="3">
    <mergeCell ref="A5:C5"/>
    <mergeCell ref="B6:C6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List1</vt:lpstr>
      <vt:lpstr>SAŽETAK</vt:lpstr>
      <vt:lpstr>Račun prihoda i rashoda</vt:lpstr>
      <vt:lpstr> Prihodi i rashodi po izvorima</vt:lpstr>
      <vt:lpstr>Račun prihoda i rashoda </vt:lpstr>
      <vt:lpstr>Rashodi prema funkcijskoj kl</vt:lpstr>
      <vt:lpstr>Račun financiranja</vt:lpstr>
      <vt:lpstr>POSEBAN DIO</vt:lpstr>
      <vt:lpstr>List2</vt:lpstr>
      <vt:lpstr>List4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2025-12-22T10:40:41Z</cp:lastPrinted>
  <dcterms:created xsi:type="dcterms:W3CDTF">2022-08-12T12:51:27Z</dcterms:created>
  <dcterms:modified xsi:type="dcterms:W3CDTF">2025-12-22T10:43:36Z</dcterms:modified>
</cp:coreProperties>
</file>