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cunovodstvo\Desktop\PLANOVI\2025\GODIŠNJE IZVRŠENJE FP ZA 2025\"/>
    </mc:Choice>
  </mc:AlternateContent>
  <xr:revisionPtr revIDLastSave="0" documentId="13_ncr:1_{7130D2AB-84C8-4945-8BCF-2D9CB8965AC2}" xr6:coauthVersionLast="47" xr6:coauthVersionMax="47" xr10:uidLastSave="{00000000-0000-0000-0000-000000000000}"/>
  <bookViews>
    <workbookView xWindow="-120" yWindow="-120" windowWidth="29040" windowHeight="15720" tabRatio="875" firstSheet="1" activeTab="2" xr2:uid="{00000000-000D-0000-FFFF-FFFF00000000}"/>
  </bookViews>
  <sheets>
    <sheet name="List1" sheetId="8" state="hidden" r:id="rId1"/>
    <sheet name="SAŽETAK " sheetId="15" r:id="rId2"/>
    <sheet name="Račun prihoda i rashoda" sheetId="11" r:id="rId3"/>
    <sheet name=" Prihodi i rashodi po izvorima" sheetId="3" r:id="rId4"/>
    <sheet name="POSEBNI DIO " sheetId="16" r:id="rId5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6" l="1"/>
  <c r="F7" i="16"/>
  <c r="G7" i="16"/>
  <c r="E8" i="16"/>
  <c r="F8" i="16"/>
  <c r="G8" i="16"/>
  <c r="E9" i="16"/>
  <c r="F9" i="16"/>
  <c r="G9" i="16"/>
  <c r="E11" i="16"/>
  <c r="F11" i="16"/>
  <c r="G11" i="16"/>
  <c r="H11" i="16"/>
  <c r="H8" i="16"/>
  <c r="H9" i="16"/>
  <c r="F25" i="3"/>
  <c r="G25" i="3" s="1"/>
  <c r="F11" i="3"/>
  <c r="G26" i="3"/>
  <c r="G27" i="3"/>
  <c r="G28" i="3"/>
  <c r="G29" i="3"/>
  <c r="G30" i="3"/>
  <c r="G31" i="3"/>
  <c r="G32" i="3"/>
  <c r="G12" i="3"/>
  <c r="G13" i="3"/>
  <c r="G14" i="3"/>
  <c r="G15" i="3"/>
  <c r="G16" i="3"/>
  <c r="G17" i="3"/>
  <c r="G18" i="3"/>
  <c r="G11" i="3"/>
  <c r="H32" i="3"/>
  <c r="H31" i="3"/>
  <c r="H30" i="3"/>
  <c r="H29" i="3"/>
  <c r="H28" i="3"/>
  <c r="H27" i="3"/>
  <c r="H26" i="3"/>
  <c r="H25" i="3"/>
  <c r="H18" i="3"/>
  <c r="H17" i="3"/>
  <c r="H16" i="3"/>
  <c r="H15" i="3"/>
  <c r="H14" i="3"/>
  <c r="H13" i="3"/>
  <c r="H12" i="3"/>
  <c r="H11" i="3"/>
  <c r="C25" i="3"/>
  <c r="C11" i="3"/>
  <c r="H27" i="11"/>
  <c r="H28" i="11"/>
  <c r="H29" i="11"/>
  <c r="H30" i="11"/>
  <c r="H31" i="11"/>
  <c r="H32" i="11"/>
  <c r="H33" i="11"/>
  <c r="H34" i="11"/>
  <c r="H35" i="11"/>
  <c r="H26" i="11"/>
  <c r="G26" i="11"/>
  <c r="G27" i="11"/>
  <c r="G33" i="11"/>
  <c r="H13" i="11"/>
  <c r="H14" i="11"/>
  <c r="H16" i="11"/>
  <c r="H17" i="11"/>
  <c r="H18" i="11"/>
  <c r="H12" i="11"/>
  <c r="G12" i="11"/>
  <c r="G13" i="11"/>
  <c r="I34" i="11"/>
  <c r="I32" i="11"/>
  <c r="I31" i="11"/>
  <c r="I30" i="11"/>
  <c r="I29" i="11"/>
  <c r="I28" i="11"/>
  <c r="I18" i="11"/>
  <c r="I17" i="11"/>
  <c r="I16" i="11"/>
  <c r="I14" i="11"/>
  <c r="D33" i="11"/>
  <c r="D27" i="11"/>
  <c r="D26" i="11" s="1"/>
  <c r="D13" i="11"/>
  <c r="D12" i="11" s="1"/>
  <c r="J9" i="15"/>
  <c r="J11" i="15"/>
  <c r="J12" i="15"/>
  <c r="J13" i="15"/>
  <c r="J8" i="15"/>
  <c r="K8" i="15"/>
  <c r="K13" i="15"/>
  <c r="K12" i="15"/>
  <c r="K11" i="15"/>
  <c r="K9" i="15"/>
  <c r="I8" i="15"/>
  <c r="I14" i="15" s="1"/>
  <c r="J14" i="15" s="1"/>
  <c r="I11" i="15"/>
  <c r="F11" i="15"/>
  <c r="F8" i="15"/>
  <c r="F14" i="15" s="1"/>
  <c r="J448" i="16" l="1"/>
  <c r="J447" i="16"/>
  <c r="J446" i="16"/>
  <c r="J444" i="16"/>
  <c r="J443" i="16"/>
  <c r="J442" i="16"/>
  <c r="J441" i="16"/>
  <c r="J440" i="16"/>
  <c r="J438" i="16"/>
  <c r="J437" i="16"/>
  <c r="J436" i="16"/>
  <c r="J435" i="16"/>
  <c r="J434" i="16"/>
  <c r="J433" i="16"/>
  <c r="J432" i="16"/>
  <c r="J431" i="16"/>
  <c r="J430" i="16"/>
  <c r="J428" i="16"/>
  <c r="J408" i="16"/>
  <c r="J407" i="16"/>
  <c r="J404" i="16"/>
  <c r="J403" i="16"/>
  <c r="J401" i="16"/>
  <c r="J400" i="16"/>
  <c r="J398" i="16"/>
  <c r="J393" i="16"/>
  <c r="J392" i="16"/>
  <c r="J391" i="16"/>
  <c r="J389" i="16"/>
  <c r="J388" i="16"/>
  <c r="J387" i="16"/>
  <c r="J386" i="16"/>
  <c r="J385" i="16"/>
  <c r="J384" i="16"/>
  <c r="J383" i="16"/>
  <c r="J382" i="16"/>
  <c r="J375" i="16"/>
  <c r="J374" i="16"/>
  <c r="J371" i="16"/>
  <c r="J369" i="16"/>
  <c r="J368" i="16"/>
  <c r="J365" i="16"/>
  <c r="J364" i="16"/>
  <c r="J363" i="16"/>
  <c r="J362" i="16"/>
  <c r="J360" i="16"/>
  <c r="J359" i="16"/>
  <c r="J358" i="16"/>
  <c r="J357" i="16"/>
  <c r="J356" i="16"/>
  <c r="J354" i="16"/>
  <c r="J353" i="16"/>
  <c r="J352" i="16"/>
  <c r="J351" i="16"/>
  <c r="J350" i="16"/>
  <c r="J348" i="16"/>
  <c r="J347" i="16"/>
  <c r="J343" i="16"/>
  <c r="J342" i="16"/>
  <c r="J340" i="16"/>
  <c r="J334" i="16"/>
  <c r="J333" i="16"/>
  <c r="J332" i="16"/>
  <c r="J331" i="16"/>
  <c r="J330" i="16"/>
  <c r="J328" i="16"/>
  <c r="J327" i="16"/>
  <c r="J326" i="16"/>
  <c r="J325" i="16"/>
  <c r="J324" i="16"/>
  <c r="J323" i="16"/>
  <c r="J322" i="16"/>
  <c r="J321" i="16"/>
  <c r="J319" i="16"/>
  <c r="J314" i="16"/>
  <c r="J313" i="16"/>
  <c r="J304" i="16"/>
  <c r="J303" i="16"/>
  <c r="J298" i="16"/>
  <c r="J297" i="16"/>
  <c r="J296" i="16"/>
  <c r="J294" i="16"/>
  <c r="J293" i="16"/>
  <c r="J292" i="16"/>
  <c r="J291" i="16"/>
  <c r="J285" i="16"/>
  <c r="J284" i="16"/>
  <c r="J283" i="16"/>
  <c r="J277" i="16"/>
  <c r="J276" i="16"/>
  <c r="J275" i="16"/>
  <c r="J274" i="16"/>
  <c r="J269" i="16"/>
  <c r="J264" i="16"/>
  <c r="J263" i="16"/>
  <c r="J258" i="16"/>
  <c r="J254" i="16"/>
  <c r="J250" i="16"/>
  <c r="J247" i="16"/>
  <c r="J241" i="16"/>
  <c r="J240" i="16"/>
  <c r="J235" i="16"/>
  <c r="J234" i="16"/>
  <c r="J233" i="16"/>
  <c r="J232" i="16"/>
  <c r="J227" i="16"/>
  <c r="J224" i="16"/>
  <c r="J223" i="16"/>
  <c r="J222" i="16"/>
  <c r="J221" i="16"/>
  <c r="J219" i="16"/>
  <c r="J216" i="16"/>
  <c r="J214" i="16"/>
  <c r="J213" i="16"/>
  <c r="J212" i="16"/>
  <c r="J210" i="16"/>
  <c r="J208" i="16"/>
  <c r="J207" i="16"/>
  <c r="J206" i="16"/>
  <c r="J205" i="16"/>
  <c r="J203" i="16"/>
  <c r="J202" i="16"/>
  <c r="J201" i="16"/>
  <c r="J200" i="16"/>
  <c r="J199" i="16"/>
  <c r="J198" i="16"/>
  <c r="J197" i="16"/>
  <c r="J196" i="16"/>
  <c r="J195" i="16"/>
  <c r="J194" i="16"/>
  <c r="J193" i="16"/>
  <c r="J192" i="16"/>
  <c r="J190" i="16"/>
  <c r="J189" i="16"/>
  <c r="J188" i="16"/>
  <c r="J187" i="16"/>
  <c r="J186" i="16"/>
  <c r="J185" i="16"/>
  <c r="J182" i="16"/>
  <c r="J179" i="16"/>
  <c r="J178" i="16"/>
  <c r="J177" i="16"/>
  <c r="J175" i="16"/>
  <c r="J174" i="16"/>
  <c r="J161" i="16"/>
  <c r="J149" i="16"/>
  <c r="J147" i="16"/>
  <c r="J146" i="16"/>
  <c r="J145" i="16"/>
  <c r="J143" i="16"/>
  <c r="J135" i="16"/>
  <c r="J134" i="16"/>
  <c r="J133" i="16"/>
  <c r="J132" i="16"/>
  <c r="J130" i="16"/>
  <c r="J129" i="16"/>
  <c r="J128" i="16"/>
  <c r="J127" i="16"/>
  <c r="J126" i="16"/>
  <c r="J125" i="16"/>
  <c r="J124" i="16"/>
  <c r="J122" i="16"/>
  <c r="J121" i="16"/>
  <c r="J120" i="16"/>
  <c r="J119" i="16"/>
  <c r="J118" i="16"/>
  <c r="J117" i="16"/>
  <c r="J116" i="16"/>
  <c r="J115" i="16"/>
  <c r="J113" i="16"/>
  <c r="J112" i="16"/>
  <c r="J111" i="16"/>
  <c r="J110" i="16"/>
  <c r="J109" i="16"/>
  <c r="J108" i="16"/>
  <c r="J106" i="16"/>
  <c r="J105" i="16"/>
  <c r="J104" i="16"/>
  <c r="J103" i="16"/>
  <c r="J102" i="16"/>
  <c r="J101" i="16"/>
  <c r="J100" i="16"/>
  <c r="J99" i="16"/>
  <c r="J97" i="16"/>
  <c r="J65" i="16"/>
  <c r="J64" i="16"/>
  <c r="J63" i="16"/>
  <c r="J62" i="16"/>
  <c r="J61" i="16"/>
  <c r="J60" i="16"/>
  <c r="J59" i="16"/>
  <c r="J58" i="16"/>
  <c r="J57" i="16"/>
  <c r="J55" i="16"/>
  <c r="J54" i="16"/>
  <c r="J52" i="16"/>
  <c r="J51" i="16"/>
  <c r="J50" i="16"/>
  <c r="J49" i="16"/>
  <c r="J48" i="16"/>
  <c r="J47" i="16"/>
  <c r="J45" i="16"/>
  <c r="J44" i="16"/>
  <c r="J43" i="16"/>
  <c r="J42" i="16"/>
  <c r="J41" i="16"/>
  <c r="J40" i="16"/>
  <c r="J39" i="16"/>
  <c r="J38" i="16"/>
  <c r="J37" i="16"/>
  <c r="J36" i="16"/>
  <c r="J34" i="16"/>
  <c r="J32" i="16"/>
  <c r="J31" i="16"/>
  <c r="J29" i="16"/>
  <c r="J27" i="16"/>
  <c r="J25" i="16"/>
  <c r="J23" i="16"/>
  <c r="J22" i="16"/>
  <c r="J21" i="16"/>
  <c r="J19" i="16"/>
  <c r="J18" i="16"/>
  <c r="J17" i="16"/>
  <c r="J15" i="16"/>
  <c r="J14" i="16"/>
  <c r="J13" i="16"/>
  <c r="J12" i="16"/>
  <c r="J11" i="16"/>
  <c r="I448" i="16"/>
  <c r="I447" i="16"/>
  <c r="I446" i="16"/>
  <c r="I444" i="16"/>
  <c r="I437" i="16"/>
  <c r="I436" i="16"/>
  <c r="I435" i="16"/>
  <c r="I434" i="16"/>
  <c r="I433" i="16"/>
  <c r="I432" i="16"/>
  <c r="I431" i="16"/>
  <c r="I430" i="16"/>
  <c r="I428" i="16"/>
  <c r="I420" i="16"/>
  <c r="I419" i="16"/>
  <c r="I418" i="16"/>
  <c r="I417" i="16"/>
  <c r="I416" i="16"/>
  <c r="I415" i="16"/>
  <c r="I414" i="16"/>
  <c r="I411" i="16"/>
  <c r="I410" i="16"/>
  <c r="I408" i="16"/>
  <c r="I407" i="16"/>
  <c r="I406" i="16"/>
  <c r="I405" i="16"/>
  <c r="I404" i="16"/>
  <c r="I403" i="16"/>
  <c r="I401" i="16"/>
  <c r="I393" i="16"/>
  <c r="I392" i="16"/>
  <c r="I391" i="16"/>
  <c r="I389" i="16"/>
  <c r="I388" i="16"/>
  <c r="I387" i="16"/>
  <c r="I386" i="16"/>
  <c r="I385" i="16"/>
  <c r="I384" i="16"/>
  <c r="I383" i="16"/>
  <c r="I382" i="16"/>
  <c r="I375" i="16"/>
  <c r="I374" i="16"/>
  <c r="I371" i="16"/>
  <c r="I369" i="16"/>
  <c r="I368" i="16"/>
  <c r="I365" i="16"/>
  <c r="I364" i="16"/>
  <c r="I363" i="16"/>
  <c r="I362" i="16"/>
  <c r="I360" i="16"/>
  <c r="I353" i="16"/>
  <c r="I352" i="16"/>
  <c r="I351" i="16"/>
  <c r="I350" i="16"/>
  <c r="I348" i="16"/>
  <c r="I347" i="16"/>
  <c r="I343" i="16"/>
  <c r="I342" i="16"/>
  <c r="I340" i="16"/>
  <c r="I334" i="16"/>
  <c r="I333" i="16"/>
  <c r="I332" i="16"/>
  <c r="I331" i="16"/>
  <c r="I330" i="16"/>
  <c r="I328" i="16"/>
  <c r="I327" i="16"/>
  <c r="I326" i="16"/>
  <c r="I325" i="16"/>
  <c r="I324" i="16"/>
  <c r="I323" i="16"/>
  <c r="I322" i="16"/>
  <c r="I321" i="16"/>
  <c r="I319" i="16"/>
  <c r="I314" i="16"/>
  <c r="I313" i="16"/>
  <c r="I304" i="16"/>
  <c r="I303" i="16"/>
  <c r="I297" i="16"/>
  <c r="I296" i="16"/>
  <c r="I292" i="16"/>
  <c r="I291" i="16"/>
  <c r="I281" i="16"/>
  <c r="I277" i="16"/>
  <c r="I276" i="16"/>
  <c r="I275" i="16"/>
  <c r="I274" i="16"/>
  <c r="I269" i="16"/>
  <c r="I264" i="16"/>
  <c r="I258" i="16"/>
  <c r="I254" i="16"/>
  <c r="I252" i="16"/>
  <c r="I250" i="16"/>
  <c r="I247" i="16"/>
  <c r="I243" i="16"/>
  <c r="I242" i="16"/>
  <c r="I241" i="16"/>
  <c r="I240" i="16"/>
  <c r="I238" i="16"/>
  <c r="I237" i="16"/>
  <c r="I235" i="16"/>
  <c r="I234" i="16"/>
  <c r="I233" i="16"/>
  <c r="I232" i="16"/>
  <c r="I227" i="16"/>
  <c r="I224" i="16"/>
  <c r="I222" i="16"/>
  <c r="I213" i="16"/>
  <c r="I212" i="16"/>
  <c r="I210" i="16"/>
  <c r="I208" i="16"/>
  <c r="I207" i="16"/>
  <c r="I206" i="16"/>
  <c r="I205" i="16"/>
  <c r="I202" i="16"/>
  <c r="I201" i="16"/>
  <c r="I200" i="16"/>
  <c r="I199" i="16"/>
  <c r="I197" i="16"/>
  <c r="I196" i="16"/>
  <c r="I195" i="16"/>
  <c r="I194" i="16"/>
  <c r="I193" i="16"/>
  <c r="I192" i="16"/>
  <c r="I190" i="16"/>
  <c r="I189" i="16"/>
  <c r="I188" i="16"/>
  <c r="I187" i="16"/>
  <c r="I186" i="16"/>
  <c r="I185" i="16"/>
  <c r="I182" i="16"/>
  <c r="I179" i="16"/>
  <c r="I178" i="16"/>
  <c r="I177" i="16"/>
  <c r="I175" i="16"/>
  <c r="I174" i="16"/>
  <c r="I173" i="16"/>
  <c r="I172" i="16"/>
  <c r="I171" i="16"/>
  <c r="I170" i="16"/>
  <c r="I169" i="16"/>
  <c r="I162" i="16"/>
  <c r="I161" i="16"/>
  <c r="I155" i="16"/>
  <c r="I154" i="16"/>
  <c r="I153" i="16"/>
  <c r="I152" i="16"/>
  <c r="I150" i="16"/>
  <c r="I149" i="16"/>
  <c r="I147" i="16"/>
  <c r="I146" i="16"/>
  <c r="I145" i="16"/>
  <c r="I143" i="16"/>
  <c r="I135" i="16"/>
  <c r="I134" i="16"/>
  <c r="I133" i="16"/>
  <c r="I132" i="16"/>
  <c r="I130" i="16"/>
  <c r="I127" i="16"/>
  <c r="I125" i="16"/>
  <c r="I124" i="16"/>
  <c r="I122" i="16"/>
  <c r="I121" i="16"/>
  <c r="I120" i="16"/>
  <c r="I119" i="16"/>
  <c r="I118" i="16"/>
  <c r="I117" i="16"/>
  <c r="I116" i="16"/>
  <c r="I115" i="16"/>
  <c r="I111" i="16"/>
  <c r="I109" i="16"/>
  <c r="I108" i="16"/>
  <c r="I106" i="16"/>
  <c r="I105" i="16"/>
  <c r="I104" i="16"/>
  <c r="I103" i="16"/>
  <c r="I102" i="16"/>
  <c r="I101" i="16"/>
  <c r="I100" i="16"/>
  <c r="I99" i="16"/>
  <c r="I97" i="16"/>
  <c r="I96" i="16"/>
  <c r="I95" i="16"/>
  <c r="I94" i="16"/>
  <c r="I93" i="16"/>
  <c r="I91" i="16"/>
  <c r="I90" i="16"/>
  <c r="I89" i="16"/>
  <c r="I88" i="16"/>
  <c r="I87" i="16"/>
  <c r="I86" i="16"/>
  <c r="I85" i="16"/>
  <c r="I84" i="16"/>
  <c r="I80" i="16"/>
  <c r="I79" i="16"/>
  <c r="I78" i="16"/>
  <c r="I77" i="16"/>
  <c r="I75" i="16"/>
  <c r="I74" i="16"/>
  <c r="I73" i="16"/>
  <c r="I72" i="16"/>
  <c r="I71" i="16"/>
  <c r="I70" i="16"/>
  <c r="I69" i="16"/>
  <c r="I65" i="16"/>
  <c r="I64" i="16"/>
  <c r="I63" i="16"/>
  <c r="I62" i="16"/>
  <c r="I60" i="16"/>
  <c r="I59" i="16"/>
  <c r="I58" i="16"/>
  <c r="I57" i="16"/>
  <c r="I55" i="16"/>
  <c r="I54" i="16"/>
  <c r="I52" i="16"/>
  <c r="I51" i="16"/>
  <c r="I50" i="16"/>
  <c r="I49" i="16"/>
  <c r="I48" i="16"/>
  <c r="I47" i="16"/>
  <c r="I45" i="16"/>
  <c r="I44" i="16"/>
  <c r="I43" i="16"/>
  <c r="I42" i="16"/>
  <c r="I41" i="16"/>
  <c r="I40" i="16"/>
  <c r="I39" i="16"/>
  <c r="I38" i="16"/>
  <c r="I37" i="16"/>
  <c r="I36" i="16"/>
  <c r="I34" i="16"/>
  <c r="I32" i="16"/>
  <c r="I31" i="16"/>
  <c r="I29" i="16"/>
  <c r="I27" i="16"/>
  <c r="I25" i="16"/>
  <c r="I23" i="16"/>
  <c r="I22" i="16"/>
  <c r="I21" i="16"/>
  <c r="I19" i="16"/>
  <c r="I18" i="16"/>
  <c r="I17" i="16"/>
  <c r="I15" i="16"/>
  <c r="I14" i="16"/>
  <c r="I13" i="16"/>
  <c r="I12" i="16"/>
  <c r="I11" i="16"/>
  <c r="H362" i="16" l="1"/>
  <c r="H383" i="16"/>
  <c r="H382" i="16"/>
  <c r="H428" i="16"/>
  <c r="H197" i="16"/>
  <c r="H405" i="16"/>
  <c r="H407" i="16"/>
  <c r="H404" i="16" s="1"/>
  <c r="H403" i="16" s="1"/>
  <c r="H401" i="16" s="1"/>
  <c r="H199" i="16"/>
  <c r="H212" i="16"/>
  <c r="H317" i="16" l="1"/>
  <c r="H316" i="16" s="1"/>
  <c r="H315" i="16" s="1"/>
  <c r="H270" i="16"/>
  <c r="H288" i="16"/>
  <c r="H287" i="16" s="1"/>
  <c r="H286" i="16" s="1"/>
  <c r="H275" i="16"/>
  <c r="H274" i="16" s="1"/>
  <c r="H276" i="16"/>
  <c r="H438" i="16"/>
  <c r="H440" i="16"/>
  <c r="H441" i="16"/>
  <c r="H442" i="16"/>
  <c r="H444" i="16"/>
  <c r="H446" i="16"/>
  <c r="H447" i="16"/>
  <c r="H436" i="16"/>
  <c r="H435" i="16" s="1"/>
  <c r="H434" i="16" s="1"/>
  <c r="H430" i="16"/>
  <c r="H431" i="16"/>
  <c r="H432" i="16"/>
  <c r="H394" i="16"/>
  <c r="H398" i="16"/>
  <c r="H392" i="16"/>
  <c r="H388" i="16"/>
  <c r="H386" i="16"/>
  <c r="H384" i="16"/>
  <c r="H325" i="16"/>
  <c r="H323" i="16"/>
  <c r="H264" i="16"/>
  <c r="H242" i="16"/>
  <c r="H247" i="16"/>
  <c r="H254" i="16"/>
  <c r="H327" i="16"/>
  <c r="H331" i="16"/>
  <c r="H333" i="16"/>
  <c r="H336" i="16"/>
  <c r="H337" i="16"/>
  <c r="H338" i="16"/>
  <c r="H344" i="16"/>
  <c r="H347" i="16"/>
  <c r="H343" i="16" s="1"/>
  <c r="H342" i="16" s="1"/>
  <c r="H340" i="16" s="1"/>
  <c r="H196" i="16" s="1"/>
  <c r="H371" i="16"/>
  <c r="H372" i="16"/>
  <c r="H374" i="16"/>
  <c r="H366" i="16"/>
  <c r="H368" i="16"/>
  <c r="H363" i="16" s="1"/>
  <c r="H364" i="16"/>
  <c r="H293" i="16"/>
  <c r="H296" i="16"/>
  <c r="H303" i="16"/>
  <c r="H313" i="16"/>
  <c r="H237" i="16"/>
  <c r="H234" i="16"/>
  <c r="H229" i="16"/>
  <c r="H228" i="16" s="1"/>
  <c r="H222" i="16"/>
  <c r="H205" i="16"/>
  <c r="H201" i="16"/>
  <c r="H162" i="16"/>
  <c r="H190" i="16"/>
  <c r="H192" i="16"/>
  <c r="H193" i="16"/>
  <c r="H194" i="16"/>
  <c r="H185" i="16"/>
  <c r="H186" i="16"/>
  <c r="H187" i="16"/>
  <c r="H188" i="16"/>
  <c r="H179" i="16"/>
  <c r="H178" i="16"/>
  <c r="H177" i="16" s="1"/>
  <c r="H175" i="16" s="1"/>
  <c r="H160" i="16"/>
  <c r="H143" i="16"/>
  <c r="H145" i="16"/>
  <c r="H146" i="16"/>
  <c r="H147" i="16"/>
  <c r="H130" i="16"/>
  <c r="H132" i="16"/>
  <c r="H133" i="16"/>
  <c r="H134" i="16"/>
  <c r="H119" i="16"/>
  <c r="H121" i="16"/>
  <c r="H124" i="16"/>
  <c r="H125" i="16"/>
  <c r="H128" i="16"/>
  <c r="H117" i="16"/>
  <c r="H99" i="16"/>
  <c r="H100" i="16"/>
  <c r="H101" i="16"/>
  <c r="H103" i="16"/>
  <c r="H105" i="16"/>
  <c r="H108" i="16"/>
  <c r="H109" i="16"/>
  <c r="H112" i="16"/>
  <c r="H59" i="16"/>
  <c r="H58" i="16" s="1"/>
  <c r="H57" i="16" s="1"/>
  <c r="H54" i="16" s="1"/>
  <c r="H51" i="16"/>
  <c r="H49" i="16"/>
  <c r="H43" i="16"/>
  <c r="H42" i="16" s="1"/>
  <c r="H31" i="16"/>
  <c r="H22" i="16"/>
  <c r="H17" i="16"/>
  <c r="H13" i="16"/>
  <c r="G22" i="16"/>
  <c r="G31" i="16"/>
  <c r="H159" i="16" l="1"/>
  <c r="I160" i="16"/>
  <c r="J160" i="16"/>
  <c r="H241" i="16"/>
  <c r="H240" i="16" s="1"/>
  <c r="H391" i="16"/>
  <c r="H330" i="16"/>
  <c r="H322" i="16"/>
  <c r="H292" i="16"/>
  <c r="H291" i="16" s="1"/>
  <c r="H233" i="16"/>
  <c r="H232" i="16" s="1"/>
  <c r="H200" i="16"/>
  <c r="H174" i="16"/>
  <c r="H116" i="16"/>
  <c r="H115" i="16" s="1"/>
  <c r="H97" i="16" s="1"/>
  <c r="H61" i="16" s="1"/>
  <c r="H48" i="16"/>
  <c r="H47" i="16" s="1"/>
  <c r="H45" i="16" s="1"/>
  <c r="H12" i="16"/>
  <c r="E447" i="16"/>
  <c r="E446" i="16" s="1"/>
  <c r="E444" i="16" s="1"/>
  <c r="E442" i="16"/>
  <c r="E441" i="16" s="1"/>
  <c r="E440" i="16" s="1"/>
  <c r="E438" i="16" s="1"/>
  <c r="F442" i="16"/>
  <c r="F441" i="16" s="1"/>
  <c r="F440" i="16" s="1"/>
  <c r="F438" i="16" s="1"/>
  <c r="E374" i="16"/>
  <c r="E436" i="16"/>
  <c r="E435" i="16" s="1"/>
  <c r="E434" i="16" s="1"/>
  <c r="E432" i="16"/>
  <c r="E431" i="16" s="1"/>
  <c r="E430" i="16" s="1"/>
  <c r="E426" i="16"/>
  <c r="E424" i="16"/>
  <c r="E423" i="16" s="1"/>
  <c r="E422" i="16" s="1"/>
  <c r="E421" i="16" s="1"/>
  <c r="E419" i="16"/>
  <c r="E418" i="16" s="1"/>
  <c r="E417" i="16" s="1"/>
  <c r="E416" i="16" s="1"/>
  <c r="E414" i="16"/>
  <c r="E412" i="16"/>
  <c r="E407" i="16"/>
  <c r="E405" i="16"/>
  <c r="E398" i="16"/>
  <c r="E394" i="16"/>
  <c r="E392" i="16"/>
  <c r="E388" i="16"/>
  <c r="E386" i="16"/>
  <c r="E384" i="16"/>
  <c r="E383" i="16"/>
  <c r="E378" i="16"/>
  <c r="E372" i="16"/>
  <c r="E368" i="16"/>
  <c r="E366" i="16"/>
  <c r="E364" i="16"/>
  <c r="F193" i="16"/>
  <c r="F192" i="16" s="1"/>
  <c r="F190" i="16" s="1"/>
  <c r="E188" i="16"/>
  <c r="E187" i="16" s="1"/>
  <c r="E186" i="16" s="1"/>
  <c r="E185" i="16" s="1"/>
  <c r="F188" i="16"/>
  <c r="F187" i="16" s="1"/>
  <c r="F186" i="16" s="1"/>
  <c r="F185" i="16" s="1"/>
  <c r="E179" i="16"/>
  <c r="E178" i="16" s="1"/>
  <c r="E177" i="16" s="1"/>
  <c r="E175" i="16" s="1"/>
  <c r="F179" i="16"/>
  <c r="F178" i="16" s="1"/>
  <c r="F177" i="16" s="1"/>
  <c r="F175" i="16" s="1"/>
  <c r="E165" i="16"/>
  <c r="F165" i="16"/>
  <c r="E172" i="16"/>
  <c r="E171" i="16" s="1"/>
  <c r="E170" i="16" s="1"/>
  <c r="E169" i="16" s="1"/>
  <c r="E162" i="16" s="1"/>
  <c r="F172" i="16"/>
  <c r="F171" i="16" s="1"/>
  <c r="F170" i="16" s="1"/>
  <c r="F169" i="16" s="1"/>
  <c r="F162" i="16" s="1"/>
  <c r="E160" i="16"/>
  <c r="E159" i="16" s="1"/>
  <c r="E158" i="16" s="1"/>
  <c r="E156" i="16" s="1"/>
  <c r="F160" i="16"/>
  <c r="F159" i="16" s="1"/>
  <c r="F158" i="16" s="1"/>
  <c r="F156" i="16" s="1"/>
  <c r="E147" i="16"/>
  <c r="E146" i="16" s="1"/>
  <c r="E145" i="16" s="1"/>
  <c r="E143" i="16" s="1"/>
  <c r="F147" i="16"/>
  <c r="F146" i="16" s="1"/>
  <c r="F145" i="16" s="1"/>
  <c r="F143" i="16" s="1"/>
  <c r="G147" i="16"/>
  <c r="E112" i="16"/>
  <c r="E121" i="16"/>
  <c r="E125" i="16"/>
  <c r="E124" i="16" s="1"/>
  <c r="E119" i="16"/>
  <c r="E117" i="16"/>
  <c r="E116" i="16" s="1"/>
  <c r="E354" i="16"/>
  <c r="E347" i="16"/>
  <c r="E344" i="16"/>
  <c r="E338" i="16"/>
  <c r="E337" i="16" s="1"/>
  <c r="E336" i="16" s="1"/>
  <c r="E333" i="16"/>
  <c r="E331" i="16"/>
  <c r="E327" i="16"/>
  <c r="E325" i="16"/>
  <c r="E323" i="16"/>
  <c r="E313" i="16"/>
  <c r="E303" i="16"/>
  <c r="E296" i="16"/>
  <c r="E293" i="16"/>
  <c r="E288" i="16"/>
  <c r="E287" i="16" s="1"/>
  <c r="E286" i="16" s="1"/>
  <c r="E276" i="16"/>
  <c r="E275" i="16" s="1"/>
  <c r="E274" i="16" s="1"/>
  <c r="E270" i="16"/>
  <c r="E264" i="16"/>
  <c r="E254" i="16"/>
  <c r="E247" i="16"/>
  <c r="E242" i="16"/>
  <c r="E237" i="16"/>
  <c r="E234" i="16"/>
  <c r="E229" i="16"/>
  <c r="E228" i="16" s="1"/>
  <c r="E222" i="16"/>
  <c r="E212" i="16"/>
  <c r="E205" i="16"/>
  <c r="E201" i="16"/>
  <c r="E134" i="16"/>
  <c r="E133" i="16" s="1"/>
  <c r="E132" i="16" s="1"/>
  <c r="E130" i="16" s="1"/>
  <c r="E194" i="16"/>
  <c r="E193" i="16" s="1"/>
  <c r="E192" i="16" s="1"/>
  <c r="E190" i="16" s="1"/>
  <c r="E109" i="16"/>
  <c r="E108" i="16" s="1"/>
  <c r="E105" i="16"/>
  <c r="E103" i="16"/>
  <c r="E101" i="16"/>
  <c r="E94" i="16"/>
  <c r="E93" i="16" s="1"/>
  <c r="E90" i="16"/>
  <c r="E88" i="16"/>
  <c r="E86" i="16"/>
  <c r="E78" i="16"/>
  <c r="E77" i="16" s="1"/>
  <c r="E74" i="16"/>
  <c r="E72" i="16"/>
  <c r="E70" i="16"/>
  <c r="E59" i="16"/>
  <c r="E58" i="16" s="1"/>
  <c r="E57" i="16" s="1"/>
  <c r="E54" i="16" s="1"/>
  <c r="E51" i="16"/>
  <c r="E49" i="16"/>
  <c r="E43" i="16"/>
  <c r="E42" i="16" s="1"/>
  <c r="E31" i="16"/>
  <c r="E22" i="16"/>
  <c r="E17" i="16"/>
  <c r="E13" i="16"/>
  <c r="H158" i="16" l="1"/>
  <c r="I159" i="16"/>
  <c r="J159" i="16"/>
  <c r="H360" i="16"/>
  <c r="H321" i="16"/>
  <c r="H319" i="16" s="1"/>
  <c r="E391" i="16"/>
  <c r="E411" i="16"/>
  <c r="E410" i="16" s="1"/>
  <c r="E363" i="16"/>
  <c r="E382" i="16"/>
  <c r="E404" i="16"/>
  <c r="E403" i="16" s="1"/>
  <c r="E401" i="16" s="1"/>
  <c r="E115" i="16"/>
  <c r="E371" i="16"/>
  <c r="E428" i="16"/>
  <c r="E174" i="16"/>
  <c r="E69" i="16"/>
  <c r="E68" i="16" s="1"/>
  <c r="E233" i="16"/>
  <c r="E232" i="16" s="1"/>
  <c r="E100" i="16"/>
  <c r="E99" i="16" s="1"/>
  <c r="E97" i="16" s="1"/>
  <c r="E12" i="16"/>
  <c r="E343" i="16"/>
  <c r="E342" i="16" s="1"/>
  <c r="E340" i="16" s="1"/>
  <c r="E48" i="16"/>
  <c r="E47" i="16" s="1"/>
  <c r="E45" i="16" s="1"/>
  <c r="E322" i="16"/>
  <c r="E200" i="16"/>
  <c r="E199" i="16" s="1"/>
  <c r="E292" i="16"/>
  <c r="E291" i="16" s="1"/>
  <c r="E85" i="16"/>
  <c r="E84" i="16" s="1"/>
  <c r="E241" i="16"/>
  <c r="E240" i="16" s="1"/>
  <c r="E330" i="16"/>
  <c r="H156" i="16" l="1"/>
  <c r="J158" i="16"/>
  <c r="I158" i="16"/>
  <c r="E66" i="16"/>
  <c r="I66" i="16" s="1"/>
  <c r="I68" i="16"/>
  <c r="E362" i="16"/>
  <c r="E360" i="16" s="1"/>
  <c r="E61" i="16"/>
  <c r="I61" i="16" s="1"/>
  <c r="E321" i="16"/>
  <c r="E319" i="16" s="1"/>
  <c r="E197" i="16"/>
  <c r="E196" i="16" s="1"/>
  <c r="H7" i="16" l="1"/>
  <c r="H6" i="16" s="1"/>
  <c r="J156" i="16"/>
  <c r="I156" i="16"/>
  <c r="I9" i="16"/>
  <c r="G146" i="16"/>
  <c r="G128" i="16"/>
  <c r="F112" i="16"/>
  <c r="G112" i="16"/>
  <c r="G447" i="16"/>
  <c r="G446" i="16" s="1"/>
  <c r="G444" i="16" s="1"/>
  <c r="F447" i="16"/>
  <c r="F446" i="16" s="1"/>
  <c r="F444" i="16" s="1"/>
  <c r="G442" i="16"/>
  <c r="G436" i="16"/>
  <c r="G435" i="16" s="1"/>
  <c r="F436" i="16"/>
  <c r="F435" i="16" s="1"/>
  <c r="F434" i="16" s="1"/>
  <c r="G432" i="16"/>
  <c r="G431" i="16" s="1"/>
  <c r="F432" i="16"/>
  <c r="F431" i="16" s="1"/>
  <c r="F430" i="16" s="1"/>
  <c r="G426" i="16"/>
  <c r="F426" i="16"/>
  <c r="G424" i="16"/>
  <c r="F424" i="16"/>
  <c r="G419" i="16"/>
  <c r="F419" i="16"/>
  <c r="F418" i="16" s="1"/>
  <c r="F417" i="16" s="1"/>
  <c r="F416" i="16" s="1"/>
  <c r="G414" i="16"/>
  <c r="F414" i="16"/>
  <c r="G412" i="16"/>
  <c r="F412" i="16"/>
  <c r="G407" i="16"/>
  <c r="F407" i="16"/>
  <c r="G405" i="16"/>
  <c r="F405" i="16"/>
  <c r="G398" i="16"/>
  <c r="F398" i="16"/>
  <c r="G394" i="16"/>
  <c r="F394" i="16"/>
  <c r="G392" i="16"/>
  <c r="F392" i="16"/>
  <c r="G388" i="16"/>
  <c r="F388" i="16"/>
  <c r="G386" i="16"/>
  <c r="F386" i="16"/>
  <c r="G384" i="16"/>
  <c r="F384" i="16"/>
  <c r="G378" i="16"/>
  <c r="F378" i="16"/>
  <c r="G374" i="16"/>
  <c r="F374" i="16"/>
  <c r="G372" i="16"/>
  <c r="F372" i="16"/>
  <c r="G368" i="16"/>
  <c r="F368" i="16"/>
  <c r="G366" i="16"/>
  <c r="G364" i="16"/>
  <c r="F364" i="16"/>
  <c r="G354" i="16"/>
  <c r="F354" i="16"/>
  <c r="G347" i="16"/>
  <c r="F347" i="16"/>
  <c r="G344" i="16"/>
  <c r="F344" i="16"/>
  <c r="G338" i="16"/>
  <c r="G337" i="16" s="1"/>
  <c r="G336" i="16" s="1"/>
  <c r="F338" i="16"/>
  <c r="F337" i="16" s="1"/>
  <c r="F336" i="16" s="1"/>
  <c r="G333" i="16"/>
  <c r="F333" i="16"/>
  <c r="G331" i="16"/>
  <c r="F331" i="16"/>
  <c r="G327" i="16"/>
  <c r="F327" i="16"/>
  <c r="G325" i="16"/>
  <c r="F325" i="16"/>
  <c r="G323" i="16"/>
  <c r="F323" i="16"/>
  <c r="G317" i="16"/>
  <c r="G316" i="16" s="1"/>
  <c r="F317" i="16"/>
  <c r="F316" i="16" s="1"/>
  <c r="F315" i="16" s="1"/>
  <c r="G313" i="16"/>
  <c r="F313" i="16"/>
  <c r="G303" i="16"/>
  <c r="F303" i="16"/>
  <c r="G296" i="16"/>
  <c r="F296" i="16"/>
  <c r="G293" i="16"/>
  <c r="F293" i="16"/>
  <c r="G288" i="16"/>
  <c r="G287" i="16" s="1"/>
  <c r="F288" i="16"/>
  <c r="F287" i="16" s="1"/>
  <c r="F286" i="16" s="1"/>
  <c r="G276" i="16"/>
  <c r="F276" i="16"/>
  <c r="F275" i="16" s="1"/>
  <c r="G270" i="16"/>
  <c r="G264" i="16"/>
  <c r="F264" i="16"/>
  <c r="G254" i="16"/>
  <c r="F254" i="16"/>
  <c r="G247" i="16"/>
  <c r="F247" i="16"/>
  <c r="G242" i="16"/>
  <c r="F242" i="16"/>
  <c r="G237" i="16"/>
  <c r="F237" i="16"/>
  <c r="G234" i="16"/>
  <c r="F234" i="16"/>
  <c r="G229" i="16"/>
  <c r="F228" i="16"/>
  <c r="M223" i="16"/>
  <c r="G222" i="16"/>
  <c r="F222" i="16"/>
  <c r="G212" i="16"/>
  <c r="F212" i="16"/>
  <c r="G205" i="16"/>
  <c r="F205" i="16"/>
  <c r="G201" i="16"/>
  <c r="F201" i="16"/>
  <c r="G194" i="16"/>
  <c r="G188" i="16"/>
  <c r="F174" i="16"/>
  <c r="G179" i="16"/>
  <c r="G172" i="16"/>
  <c r="G171" i="16" s="1"/>
  <c r="G170" i="16" s="1"/>
  <c r="G169" i="16" s="1"/>
  <c r="G162" i="16" s="1"/>
  <c r="G165" i="16"/>
  <c r="G160" i="16"/>
  <c r="G159" i="16" s="1"/>
  <c r="G134" i="16"/>
  <c r="G133" i="16" s="1"/>
  <c r="F130" i="16"/>
  <c r="G125" i="16"/>
  <c r="F125" i="16"/>
  <c r="F124" i="16" s="1"/>
  <c r="G121" i="16"/>
  <c r="F121" i="16"/>
  <c r="G119" i="16"/>
  <c r="F119" i="16"/>
  <c r="G117" i="16"/>
  <c r="F117" i="16"/>
  <c r="G109" i="16"/>
  <c r="F109" i="16"/>
  <c r="F108" i="16" s="1"/>
  <c r="G105" i="16"/>
  <c r="F105" i="16"/>
  <c r="G103" i="16"/>
  <c r="F103" i="16"/>
  <c r="G101" i="16"/>
  <c r="F101" i="16"/>
  <c r="G59" i="16"/>
  <c r="G58" i="16" s="1"/>
  <c r="G51" i="16"/>
  <c r="G49" i="16"/>
  <c r="G43" i="16"/>
  <c r="G17" i="16"/>
  <c r="G13" i="16"/>
  <c r="E6" i="16" l="1"/>
  <c r="I6" i="16" s="1"/>
  <c r="I8" i="16"/>
  <c r="G145" i="16"/>
  <c r="F371" i="16"/>
  <c r="F330" i="16"/>
  <c r="G48" i="16"/>
  <c r="G330" i="16"/>
  <c r="G233" i="16"/>
  <c r="G232" i="16" s="1"/>
  <c r="F363" i="16"/>
  <c r="F241" i="16"/>
  <c r="F240" i="16" s="1"/>
  <c r="F292" i="16"/>
  <c r="F291" i="16" s="1"/>
  <c r="F423" i="16"/>
  <c r="F422" i="16" s="1"/>
  <c r="F421" i="16" s="1"/>
  <c r="G187" i="16"/>
  <c r="G322" i="16"/>
  <c r="G292" i="16"/>
  <c r="F116" i="16"/>
  <c r="F115" i="16" s="1"/>
  <c r="G193" i="16"/>
  <c r="G228" i="16"/>
  <c r="F411" i="16"/>
  <c r="F410" i="16" s="1"/>
  <c r="G411" i="16"/>
  <c r="G410" i="16" s="1"/>
  <c r="G441" i="16"/>
  <c r="F233" i="16"/>
  <c r="F232" i="16" s="1"/>
  <c r="G343" i="16"/>
  <c r="G342" i="16" s="1"/>
  <c r="G315" i="16"/>
  <c r="G132" i="16"/>
  <c r="G130" i="16" s="1"/>
  <c r="G241" i="16"/>
  <c r="G42" i="16"/>
  <c r="F100" i="16"/>
  <c r="F99" i="16" s="1"/>
  <c r="F322" i="16"/>
  <c r="G371" i="16"/>
  <c r="F391" i="16"/>
  <c r="G200" i="16"/>
  <c r="G391" i="16"/>
  <c r="G423" i="16"/>
  <c r="F200" i="16"/>
  <c r="F199" i="16" s="1"/>
  <c r="F404" i="16"/>
  <c r="F403" i="16" s="1"/>
  <c r="G404" i="16"/>
  <c r="G403" i="16" s="1"/>
  <c r="G418" i="16"/>
  <c r="G275" i="16"/>
  <c r="F343" i="16"/>
  <c r="F342" i="16" s="1"/>
  <c r="F340" i="16" s="1"/>
  <c r="G363" i="16"/>
  <c r="F383" i="16"/>
  <c r="F428" i="16"/>
  <c r="G124" i="16"/>
  <c r="G108" i="16"/>
  <c r="G100" i="16"/>
  <c r="G57" i="16"/>
  <c r="G430" i="16"/>
  <c r="G286" i="16"/>
  <c r="G434" i="16"/>
  <c r="G158" i="16"/>
  <c r="G116" i="16"/>
  <c r="G383" i="16"/>
  <c r="G12" i="16"/>
  <c r="G178" i="16"/>
  <c r="I7" i="16" l="1"/>
  <c r="F321" i="16"/>
  <c r="F319" i="16" s="1"/>
  <c r="F362" i="16"/>
  <c r="G47" i="16"/>
  <c r="G143" i="16"/>
  <c r="G199" i="16"/>
  <c r="G198" i="16" s="1"/>
  <c r="G321" i="16"/>
  <c r="G186" i="16"/>
  <c r="G362" i="16"/>
  <c r="G291" i="16"/>
  <c r="F401" i="16"/>
  <c r="F198" i="16"/>
  <c r="G192" i="16"/>
  <c r="F97" i="16"/>
  <c r="F61" i="16" s="1"/>
  <c r="G422" i="16"/>
  <c r="G421" i="16" s="1"/>
  <c r="G440" i="16"/>
  <c r="G99" i="16"/>
  <c r="G417" i="16"/>
  <c r="G274" i="16"/>
  <c r="F382" i="16"/>
  <c r="F197" i="16"/>
  <c r="G240" i="16"/>
  <c r="G428" i="16"/>
  <c r="G382" i="16"/>
  <c r="G401" i="16"/>
  <c r="G156" i="16"/>
  <c r="G177" i="16"/>
  <c r="G340" i="16"/>
  <c r="G115" i="16"/>
  <c r="G54" i="16"/>
  <c r="G319" i="16" l="1"/>
  <c r="G45" i="16"/>
  <c r="G185" i="16"/>
  <c r="F360" i="16"/>
  <c r="F196" i="16" s="1"/>
  <c r="G190" i="16"/>
  <c r="G438" i="16"/>
  <c r="G416" i="16"/>
  <c r="G197" i="16"/>
  <c r="G360" i="16"/>
  <c r="G97" i="16"/>
  <c r="G61" i="16" s="1"/>
  <c r="G175" i="16"/>
  <c r="G196" i="16" l="1"/>
  <c r="G174" i="16"/>
  <c r="J9" i="16" l="1"/>
  <c r="J7" i="16" l="1"/>
  <c r="J8" i="16"/>
  <c r="G6" i="16" l="1"/>
  <c r="J6" i="16" s="1"/>
  <c r="H8" i="15"/>
  <c r="H11" i="15"/>
  <c r="E27" i="11" l="1"/>
  <c r="E11" i="3"/>
  <c r="E25" i="3"/>
  <c r="F33" i="11"/>
  <c r="I33" i="11" s="1"/>
  <c r="F27" i="11"/>
  <c r="I27" i="11" s="1"/>
  <c r="F13" i="11"/>
  <c r="I13" i="11" s="1"/>
  <c r="F12" i="11" l="1"/>
  <c r="I12" i="11" s="1"/>
  <c r="F26" i="11"/>
  <c r="I26" i="11" s="1"/>
  <c r="E33" i="11"/>
  <c r="E13" i="11"/>
  <c r="E12" i="11" s="1"/>
  <c r="E26" i="11" l="1"/>
  <c r="G11" i="15" l="1"/>
  <c r="G8" i="15"/>
  <c r="G14" i="15" l="1"/>
  <c r="H14" i="15"/>
</calcChain>
</file>

<file path=xl/sharedStrings.xml><?xml version="1.0" encoding="utf-8"?>
<sst xmlns="http://schemas.openxmlformats.org/spreadsheetml/2006/main" count="636" uniqueCount="244">
  <si>
    <t>PRIHODI UKUPNO</t>
  </si>
  <si>
    <t>RASHODI UKUPNO</t>
  </si>
  <si>
    <t>RAZLIKA - VIŠAK / MANJAK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</si>
  <si>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</si>
  <si>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</si>
  <si>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</si>
  <si>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</si>
  <si>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</si>
  <si>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</si>
  <si>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</si>
  <si>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</si>
  <si>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</si>
  <si>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</si>
  <si>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</si>
  <si>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</si>
  <si>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</si>
  <si>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II. POSEBNI DIO</t>
  </si>
  <si>
    <t>I. OPĆI DIO</t>
  </si>
  <si>
    <t>Šifra</t>
  </si>
  <si>
    <t xml:space="preserve">Naziv </t>
  </si>
  <si>
    <t>Materijalni rashodi</t>
  </si>
  <si>
    <t>A) SAŽETAK RAČUNA PRIHODA I RASHODA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</si>
  <si>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</si>
  <si>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</si>
  <si>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</si>
  <si>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PROGRAM 1001</t>
  </si>
  <si>
    <t>Aktivnost A100001</t>
  </si>
  <si>
    <t>Naknade troškova zaposlenima</t>
  </si>
  <si>
    <t>Službena putovanja</t>
  </si>
  <si>
    <t>Stručno usavršavanje zaposlenika</t>
  </si>
  <si>
    <t>Ostale naknade troškova zaposlenima</t>
  </si>
  <si>
    <t>Rashodi za materijal i energiju</t>
  </si>
  <si>
    <t>Uredski i ostali materijal</t>
  </si>
  <si>
    <t>Energija</t>
  </si>
  <si>
    <t>Sitni inventar i auto gume</t>
  </si>
  <si>
    <t>službena, radna i zaštitna odjeća i obuća</t>
  </si>
  <si>
    <t>Rashodi za usluge</t>
  </si>
  <si>
    <t>Usluge telefona, pošte i prijevoza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</si>
  <si>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</si>
  <si>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</si>
  <si>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</si>
  <si>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</si>
  <si>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</si>
  <si>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</si>
  <si>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</si>
  <si>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</si>
  <si>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</si>
  <si>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Reprezentacija</t>
  </si>
  <si>
    <t>Članarine i norme</t>
  </si>
  <si>
    <t>Pristojbe i naknade-provjera diploma</t>
  </si>
  <si>
    <t>Financijski  rashodi</t>
  </si>
  <si>
    <t>Ostali financijski rashodi</t>
  </si>
  <si>
    <t>Bankarske usluge i usluge platnog prometa</t>
  </si>
  <si>
    <t>Aktivnost A100002</t>
  </si>
  <si>
    <t>MINIMALNI STANDARD U OSNOVNOM ŠKOLSTVU - MATERIJALNI RASHODI</t>
  </si>
  <si>
    <t>TEKUĆE I INVESTICIJSKO ODRŽAVANJE- MINIMALNI STANDARD</t>
  </si>
  <si>
    <t>Materijal i dijelovi za tekuće i investicijsko održavanje</t>
  </si>
  <si>
    <t>Usluge tekućeg i investicijskog održavanja</t>
  </si>
  <si>
    <t>Aktivnost A100003</t>
  </si>
  <si>
    <t>Energenti</t>
  </si>
  <si>
    <t>Program 1001</t>
  </si>
  <si>
    <t>POJAČANI STANDARD U ŠKOLSTVU</t>
  </si>
  <si>
    <t>Tekući projekt T100002</t>
  </si>
  <si>
    <t>Materijal i sirovine</t>
  </si>
  <si>
    <t>Plaće za redovan rad</t>
  </si>
  <si>
    <t>Ostali rashodi za zaposlene</t>
  </si>
  <si>
    <t>Doprinosi na plaće</t>
  </si>
  <si>
    <t>Tekući projekt T100041</t>
  </si>
  <si>
    <t>NOVA ŠKOLSKA SHEMA VOĆA I POVRĆA TE MLIJEKA I MLIJEČNIH PROIZVODA</t>
  </si>
  <si>
    <t>Naknade građanima i kućanstvima na temelju osiguranja i druge naknade</t>
  </si>
  <si>
    <t>Ostale naknade građanima i kućanstvima iz proračuna</t>
  </si>
  <si>
    <t>Naknade građanima i kućanstvima iz EU sredstava - Školska shema I Medni dan</t>
  </si>
  <si>
    <t>Tekući projekt T100011</t>
  </si>
  <si>
    <t xml:space="preserve">KAPITALNO ULAGANJE </t>
  </si>
  <si>
    <t>OPREMA ŠKOLA</t>
  </si>
  <si>
    <t xml:space="preserve">DODATNA ULAGANJA </t>
  </si>
  <si>
    <t>Rashodi za dodatna ulaganja na nefinancijskoj imovini</t>
  </si>
  <si>
    <t>Dodatna ulaganja na građevinskim objektima</t>
  </si>
  <si>
    <t>Program 1003</t>
  </si>
  <si>
    <t>TEKUĆE I INVESTICIJSKO ODRŽAVANJE U ŠKOLSTVO</t>
  </si>
  <si>
    <t>Službena, radna i zaštitna odjeća i obuća</t>
  </si>
  <si>
    <t>Članarine</t>
  </si>
  <si>
    <t>Pristojbe i naknade-nezap.invalida</t>
  </si>
  <si>
    <t>Troškovi sudskih postupaka</t>
  </si>
  <si>
    <t>Financijski rashodi</t>
  </si>
  <si>
    <t>Bankarske usluge i usluge platnog prom.</t>
  </si>
  <si>
    <t>Zatezne kamate</t>
  </si>
  <si>
    <t>ADMINISTRATIVNO, TEHNIČKO I STRUČNO OSOBLJE</t>
  </si>
  <si>
    <t>Plaće (bruto)</t>
  </si>
  <si>
    <t>Doprinos za obvezno zdravstveno osiguranje</t>
  </si>
  <si>
    <t>Doprinos za obvezno zdravstveno osiguranje u slučaju nezaposlenosti - tužbe</t>
  </si>
  <si>
    <t>Pristojbe i naknade</t>
  </si>
  <si>
    <t>ŠKOLSKA KUHINJA</t>
  </si>
  <si>
    <t>Materijal za tekuće i investicijsko održavanje</t>
  </si>
  <si>
    <t>Uredska oprema i namještaj</t>
  </si>
  <si>
    <t>Tekući projekt T10006</t>
  </si>
  <si>
    <t>PRODUŽENI BORAVAK</t>
  </si>
  <si>
    <t>Uredski materijal i ost. Materijal</t>
  </si>
  <si>
    <t>Tekući projekt T100012</t>
  </si>
  <si>
    <t>Rashodi za nefinancijsku imovinu</t>
  </si>
  <si>
    <t>Rashodi za nabavu proizvodne dugotrajne imovine</t>
  </si>
  <si>
    <t>Postrojenje i oprema</t>
  </si>
  <si>
    <t>Knjige, umjetnička djela i ostale izložbene vrijednosti</t>
  </si>
  <si>
    <t>Knjige</t>
  </si>
  <si>
    <t>Tekući projekt T100013</t>
  </si>
  <si>
    <t>DODATNA ULAGANJA</t>
  </si>
  <si>
    <t>TEKUĆE I INVESTICIJSKO ODRŽAVANJE</t>
  </si>
  <si>
    <t>Materijal za tekuće i inv.održavanje</t>
  </si>
  <si>
    <t>Usluge tekućeg i investicijs.održavanja</t>
  </si>
  <si>
    <t>Tekući projekt T100020</t>
  </si>
  <si>
    <t>NABAVA UDŽBENIKA</t>
  </si>
  <si>
    <t>Naknada građanima i kućanstvima na temelju osiguranja i druge naknade</t>
  </si>
  <si>
    <t>Ostale naknade građanima i kućanstvima u naravi</t>
  </si>
  <si>
    <t>Knjige-UDŽBENICI NISU RADNI</t>
  </si>
  <si>
    <t>Naknada za prijevoz, rad nat. i odvojeni život</t>
  </si>
  <si>
    <t>Rashodi za nabavu proizved. dugotrajne imovine</t>
  </si>
  <si>
    <t>Doprinos za obvezno zdravst. osiguranje u slučaju nezap.i - tužbe</t>
  </si>
  <si>
    <t>službena putovanja</t>
  </si>
  <si>
    <t>intelektulane usluge</t>
  </si>
  <si>
    <t>Naknada za prijevoz, rad na terenu i odv. život</t>
  </si>
  <si>
    <t>opći prihodi i primici</t>
  </si>
  <si>
    <t>Ministarstvo poljoprivrede</t>
  </si>
  <si>
    <t>Tekući projekt K100113</t>
  </si>
  <si>
    <t>LUKA IZGRADNJA OSNOVNE ŠKOLE</t>
  </si>
  <si>
    <t>OPĆI PRIHODI I PRIMICI</t>
  </si>
  <si>
    <t>Građevinski objekti</t>
  </si>
  <si>
    <t>Poslovni objekti</t>
  </si>
  <si>
    <t>Izvor financiranja 5.Đ</t>
  </si>
  <si>
    <t>vlastiti prihodi</t>
  </si>
  <si>
    <t>Izvor financiranja 3.3.</t>
  </si>
  <si>
    <t>Knjige umjetnička djela i ostale izlož. Vrijednosti</t>
  </si>
  <si>
    <t>pomoći oš</t>
  </si>
  <si>
    <t>Izvor financiranja 5.K.</t>
  </si>
  <si>
    <t>donacije oš</t>
  </si>
  <si>
    <t>Izvor financiranja 4.L.</t>
  </si>
  <si>
    <t>Prihod za posebne namjene</t>
  </si>
  <si>
    <t>izvor financiranja: 5.K.</t>
  </si>
  <si>
    <t>izvor financiranja: 6.3.</t>
  </si>
  <si>
    <t>izvori financiranja 5.K.</t>
  </si>
  <si>
    <t>izvor financiranja:6.3.</t>
  </si>
  <si>
    <t>Uredski materijal i ost. Materijalni rashodi</t>
  </si>
  <si>
    <t>izvor financiranja: 4.L.</t>
  </si>
  <si>
    <t>izvor financiranja : 5.K.</t>
  </si>
  <si>
    <t>5.K</t>
  </si>
  <si>
    <t xml:space="preserve"> pomoći oš</t>
  </si>
  <si>
    <t>Prihod od imovine</t>
  </si>
  <si>
    <t>Prihod od upravnih i 
administrativnih pristojbi</t>
  </si>
  <si>
    <t>4.L</t>
  </si>
  <si>
    <t>3.3.</t>
  </si>
  <si>
    <t>Prihod od prodaje proizvoda 
i pruženih usluga i donacije</t>
  </si>
  <si>
    <t>6.3.</t>
  </si>
  <si>
    <t>donacije</t>
  </si>
  <si>
    <t>5.Đ.</t>
  </si>
  <si>
    <t>eur</t>
  </si>
  <si>
    <t>Naknade građanima i kućanstvima
 na temelju osiguranja i drugih akata</t>
  </si>
  <si>
    <t>ŠKOLSKA ŠPORTSKA DRUŠTVA</t>
  </si>
  <si>
    <t>Tekući projekt T100026</t>
  </si>
  <si>
    <t>Izvor financiranja: 5.K.</t>
  </si>
  <si>
    <t>E-TEHNIČAR</t>
  </si>
  <si>
    <t>Tekući projekt T100003</t>
  </si>
  <si>
    <t>Izvor financiranja 1.1.</t>
  </si>
  <si>
    <t>izvor financiranja 1.1.</t>
  </si>
  <si>
    <t>Izvor financiranja: 1.1.</t>
  </si>
  <si>
    <t>1.1.</t>
  </si>
  <si>
    <t>UKUPNO</t>
  </si>
  <si>
    <t>Postrojenja i oprema</t>
  </si>
  <si>
    <t>Glazbeni instrumenti i oprema</t>
  </si>
  <si>
    <t>energija</t>
  </si>
  <si>
    <t>Ostale tekuće donacije</t>
  </si>
  <si>
    <t>Ostale tekuće donacije - higijenski ulošci minist</t>
  </si>
  <si>
    <t>naknade za prijevoz na i s posla</t>
  </si>
  <si>
    <t>Izvor financiranja: 5.T.</t>
  </si>
  <si>
    <t>Min.znan.obrazo. I sporta ESF III</t>
  </si>
  <si>
    <t>PROGRAM OSNOVNIH ŠKOLA IZVAN 
ŽUPANIJSKOG PRORAČUNA</t>
  </si>
  <si>
    <t>Program 1002</t>
  </si>
  <si>
    <t>Tekući projekt T100001</t>
  </si>
  <si>
    <t>OPREMA ŠKOLE</t>
  </si>
  <si>
    <t>uredska oprema i namještaj</t>
  </si>
  <si>
    <t>komunikacijska oprema</t>
  </si>
  <si>
    <t>sportska i glazbena oprema</t>
  </si>
  <si>
    <t>Uređaji, strojevi i oprema za ostale namjene</t>
  </si>
  <si>
    <t>uređaji strojevi i oprema za ostale namjene</t>
  </si>
  <si>
    <t>ŽUPANIJA</t>
  </si>
  <si>
    <t>Prsten potpore VII</t>
  </si>
  <si>
    <t>6 PRIHODI POSLOVANJA</t>
  </si>
  <si>
    <t>7 PRIHODI OD PRODAJE NEFINANCIJSKE IMOVINE</t>
  </si>
  <si>
    <t>3 RASHODI  POSLOVANJA</t>
  </si>
  <si>
    <t>4 RASHODI ZA NABAVU NEFINANCIJSKE IMOVINE</t>
  </si>
  <si>
    <t>PRIHODI POSLOVANJA PREMA EKONOMSKOJ KLASIFIKACIJI</t>
  </si>
  <si>
    <t>RASHODI POSLOVANJA PREMA EKONOMSKOJ KLASIFIKACIJI</t>
  </si>
  <si>
    <t>Ostali rashodi</t>
  </si>
  <si>
    <t>5.T</t>
  </si>
  <si>
    <t>Minis. znan. obraz. i sporta ESF</t>
  </si>
  <si>
    <t>Tekući projekt T100058</t>
  </si>
  <si>
    <t>PRIHODI POSLOVANJA PREMA IZVORIMA FINANCIRANJA</t>
  </si>
  <si>
    <t>RASHODI POSLOVANJA PREMA IZVORIMA FINANCIRANJA</t>
  </si>
  <si>
    <t>oprema za održavanje i zaštitu</t>
  </si>
  <si>
    <t>KNJIGE ZA ŠKOLSKU KNJIŽNICU</t>
  </si>
  <si>
    <t>Tekući projekt T100016</t>
  </si>
  <si>
    <t>Knjige za ŠKOLSKU KNJIŽNICU</t>
  </si>
  <si>
    <t>Knjige, umjetnička djela i ostale izložbene djelatnosti</t>
  </si>
  <si>
    <t>%</t>
  </si>
  <si>
    <t>Ostale naknade građanima i kućanstvima u naravi (prijevoz grad Zaprešić)</t>
  </si>
  <si>
    <t>EUR</t>
  </si>
  <si>
    <t>Tekući projekti T100003</t>
  </si>
  <si>
    <t>NATJECANJA</t>
  </si>
  <si>
    <t>Naknade za rad predstavničkih i izvršnih tijela, povjerenstva i slično</t>
  </si>
  <si>
    <t xml:space="preserve"> PLAN ZA 2025.</t>
  </si>
  <si>
    <t>Tekuće donacije u novcu</t>
  </si>
  <si>
    <t>Rashodi za donacije, kazne, nadoknade šteta i kaoitalne pomoći</t>
  </si>
  <si>
    <t xml:space="preserve">Tekuće donacije  </t>
  </si>
  <si>
    <t>Tekući projekt T100029</t>
  </si>
  <si>
    <t>PROGRAM RAZVOJA ODGOJNO - OBRAZOVNOG SUSTAVA</t>
  </si>
  <si>
    <t>Rashodi za dodatna ulaganja u  dugotrajne imovine</t>
  </si>
  <si>
    <t xml:space="preserve"> PLAN ZA  2025.</t>
  </si>
  <si>
    <t>Izvorni plan za 2025.</t>
  </si>
  <si>
    <t>Tekući projekt T100027</t>
  </si>
  <si>
    <t>OPSKRBA BESPLATNIM ZALIHAMA MENSTRUALNIH HIG. POTREPŠTINAMA</t>
  </si>
  <si>
    <t>OSTALE IZVANŠKOLSKE AKTIVNOSTI</t>
  </si>
  <si>
    <t>I. IZMJENE I DOPUNE PLANA PRORAČUNA ZA 2025. (REBALANS I.)</t>
  </si>
  <si>
    <t>IZVRŠENJE 2024.</t>
  </si>
  <si>
    <t>Tekući projekt T100055</t>
  </si>
  <si>
    <t>Prsten potpore VI</t>
  </si>
  <si>
    <t>Tekući projekti T100040</t>
  </si>
  <si>
    <t>STRUČNO USAVRŠAVANJE DJELATNIKA U ŠKOLSTVU</t>
  </si>
  <si>
    <t>INETLEKTUALNE USLUGE</t>
  </si>
  <si>
    <t>IZVRŠENJE 2025.</t>
  </si>
  <si>
    <t>indeks IZVRŠENJE 2025/ IZVRŠENJE 2024</t>
  </si>
  <si>
    <t>indeks IZVRŠENJE 2025/ TEKUĆI PLAN 2025</t>
  </si>
  <si>
    <t>Tekući projekti T100006</t>
  </si>
  <si>
    <t xml:space="preserve">IZVRŠENJE FINANCIJSKOG  PLANA PRORAČUNA ZA 2025. GODINU  PRORAČUNSKOG KORISNIKA JEDINICE LOKALNE I PODRUČNE (REGIONALNE) SAMOUPRAVE 
</t>
  </si>
  <si>
    <t xml:space="preserve">IZVRŠENJE FINANCIJSKOG  PLANA PRORAČUNA ZA 2025. GODINU  PRORAČUNSKOG KORISNIKA JEDINICE LOKALNE I PODRUČNE (REGIONALNE) SAMOUPRAVE </t>
  </si>
  <si>
    <t>indeks IZVRŠENJE 2024./
IZVRŠENJE 2023.</t>
  </si>
  <si>
    <t>indeks izvršenje 2024./
TEKUĆI PLAN 2024.</t>
  </si>
  <si>
    <t>indeks IZVRŠENJE 2025./
IZVRŠENJE 2024.</t>
  </si>
  <si>
    <r>
      <t xml:space="preserve">TEKUĆI PLAN ZA  </t>
    </r>
    <r>
      <rPr>
        <b/>
        <sz val="10"/>
        <color rgb="FF000000"/>
        <rFont val="Arial"/>
        <family val="2"/>
        <charset val="238"/>
      </rPr>
      <t>2025</t>
    </r>
    <r>
      <rPr>
        <b/>
        <sz val="10"/>
        <color indexed="8"/>
        <rFont val="Arial"/>
        <family val="2"/>
        <charset val="238"/>
      </rPr>
      <t>. (REBALANS I.)</t>
    </r>
  </si>
  <si>
    <t>IZVORNI PLAN ZA  2025. (REBALANS I.)</t>
  </si>
  <si>
    <t>indeks izvršenje 2025./
TEKUĆI PLAN 2025.</t>
  </si>
  <si>
    <t>indeks IZVRŠENJE 2025./
IZVRŠENJE 2025.</t>
  </si>
  <si>
    <t>IZVRŠENJE FP ZA 2025</t>
  </si>
  <si>
    <t>IZVORNI PLAN 2025. (REBALANS I.)</t>
  </si>
  <si>
    <t>IZVORNI PLAN 2025.  (REBALANS I.)</t>
  </si>
  <si>
    <t>IZVRŠENJE FP ZA 2025.</t>
  </si>
  <si>
    <t>IZVORNI PLAN ZA 2025. (REBALANS I.)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</si>
</sst>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6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indexed="8"/>
      <name val="Arial"/>
      <family val="2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b/>
      <sz val="13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3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"/>
      <color indexed="8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2"/>
      <name val="Calibri"/>
      <family val="2"/>
      <charset val="238"/>
      <scheme val="minor"/>
    </font>
    <font>
      <sz val="14"/>
      <name val="Arial"/>
      <family val="2"/>
      <charset val="238"/>
    </font>
    <font>
      <b/>
      <sz val="16"/>
      <name val="Arial"/>
      <family val="2"/>
      <charset val="238"/>
    </font>
    <font>
      <sz val="11"/>
      <color theme="1"/>
      <name val="Arial"/>
      <family val="2"/>
      <charset val="238"/>
    </font>
    <font>
      <sz val="13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7"/>
      <color theme="1"/>
      <name val="Arial"/>
      <family val="2"/>
    </font>
    <font>
      <b/>
      <i/>
      <sz val="10"/>
      <name val="Arial"/>
      <family val="2"/>
      <charset val="238"/>
    </font>
    <font>
      <sz val="11"/>
      <color rgb="FF333333"/>
      <name val="Courier New"/>
      <family val="3"/>
      <charset val="238"/>
    </font>
    <font>
      <sz val="11"/>
      <color rgb="FF000000"/>
      <name val="Open Sans"/>
      <family val="2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0"/>
      <color indexed="8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8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</cellStyleXfs>
  <cellXfs count="711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left" vertical="center" indent="1"/>
    </xf>
    <xf numFmtId="0" fontId="3" fillId="2" borderId="4" xfId="0" applyFont="1" applyFill="1" applyBorder="1" applyAlignment="1">
      <alignment horizontal="left" vertical="center" indent="1"/>
    </xf>
    <xf numFmtId="0" fontId="20" fillId="0" borderId="2" xfId="1" applyFont="1" applyBorder="1" applyAlignment="1">
      <alignment horizontal="center" vertical="center" wrapText="1"/>
    </xf>
    <xf numFmtId="0" fontId="0" fillId="5" borderId="0" xfId="0" applyFill="1"/>
    <xf numFmtId="0" fontId="0" fillId="7" borderId="0" xfId="0" applyFill="1"/>
    <xf numFmtId="0" fontId="0" fillId="8" borderId="0" xfId="0" applyFill="1"/>
    <xf numFmtId="0" fontId="6" fillId="7" borderId="2" xfId="0" applyFont="1" applyFill="1" applyBorder="1" applyAlignment="1">
      <alignment horizontal="center" wrapText="1"/>
    </xf>
    <xf numFmtId="0" fontId="3" fillId="7" borderId="4" xfId="0" applyFont="1" applyFill="1" applyBorder="1" applyAlignment="1">
      <alignment horizontal="left" vertical="center" wrapText="1" indent="1"/>
    </xf>
    <xf numFmtId="0" fontId="0" fillId="9" borderId="0" xfId="0" applyFill="1"/>
    <xf numFmtId="0" fontId="0" fillId="10" borderId="0" xfId="0" applyFill="1"/>
    <xf numFmtId="0" fontId="6" fillId="11" borderId="2" xfId="0" applyFont="1" applyFill="1" applyBorder="1" applyAlignment="1">
      <alignment horizontal="left" vertical="center" wrapText="1" indent="1"/>
    </xf>
    <xf numFmtId="0" fontId="6" fillId="11" borderId="4" xfId="0" applyFont="1" applyFill="1" applyBorder="1" applyAlignment="1">
      <alignment horizontal="left" vertical="center" wrapText="1" indent="1"/>
    </xf>
    <xf numFmtId="0" fontId="0" fillId="11" borderId="0" xfId="0" applyFill="1"/>
    <xf numFmtId="0" fontId="0" fillId="12" borderId="0" xfId="0" applyFill="1"/>
    <xf numFmtId="0" fontId="3" fillId="5" borderId="4" xfId="0" applyFont="1" applyFill="1" applyBorder="1" applyAlignment="1">
      <alignment horizontal="left" vertical="center" wrapText="1" indent="1"/>
    </xf>
    <xf numFmtId="0" fontId="3" fillId="5" borderId="2" xfId="0" applyFont="1" applyFill="1" applyBorder="1" applyAlignment="1">
      <alignment horizontal="left" vertical="center" wrapText="1" indent="1"/>
    </xf>
    <xf numFmtId="0" fontId="6" fillId="5" borderId="2" xfId="0" applyFont="1" applyFill="1" applyBorder="1" applyAlignment="1">
      <alignment horizontal="left" vertical="center" wrapText="1" indent="1"/>
    </xf>
    <xf numFmtId="0" fontId="6" fillId="5" borderId="4" xfId="0" applyFont="1" applyFill="1" applyBorder="1" applyAlignment="1">
      <alignment horizontal="left" vertical="center" wrapText="1" indent="1"/>
    </xf>
    <xf numFmtId="0" fontId="0" fillId="14" borderId="0" xfId="0" applyFill="1"/>
    <xf numFmtId="0" fontId="6" fillId="14" borderId="2" xfId="0" applyFont="1" applyFill="1" applyBorder="1" applyAlignment="1">
      <alignment horizontal="left" vertical="center" wrapText="1" indent="1"/>
    </xf>
    <xf numFmtId="0" fontId="3" fillId="14" borderId="4" xfId="0" applyFont="1" applyFill="1" applyBorder="1" applyAlignment="1">
      <alignment horizontal="left" vertical="center" wrapText="1" indent="1"/>
    </xf>
    <xf numFmtId="0" fontId="6" fillId="14" borderId="4" xfId="0" applyFont="1" applyFill="1" applyBorder="1" applyAlignment="1">
      <alignment horizontal="left" vertical="center" wrapText="1" indent="1"/>
    </xf>
    <xf numFmtId="0" fontId="6" fillId="14" borderId="2" xfId="0" applyFont="1" applyFill="1" applyBorder="1" applyAlignment="1">
      <alignment horizontal="center" wrapText="1"/>
    </xf>
    <xf numFmtId="0" fontId="3" fillId="14" borderId="2" xfId="0" applyFont="1" applyFill="1" applyBorder="1" applyAlignment="1">
      <alignment horizontal="left" vertical="center" wrapText="1" indent="1"/>
    </xf>
    <xf numFmtId="0" fontId="21" fillId="14" borderId="2" xfId="1" applyFont="1" applyFill="1" applyBorder="1" applyAlignment="1">
      <alignment horizontal="center" vertical="center" wrapText="1"/>
    </xf>
    <xf numFmtId="0" fontId="8" fillId="14" borderId="2" xfId="0" applyFont="1" applyFill="1" applyBorder="1" applyAlignment="1">
      <alignment horizontal="left" vertical="center" wrapText="1" indent="1"/>
    </xf>
    <xf numFmtId="0" fontId="8" fillId="14" borderId="4" xfId="0" applyFont="1" applyFill="1" applyBorder="1" applyAlignment="1">
      <alignment horizontal="left" vertical="center" wrapText="1" indent="1"/>
    </xf>
    <xf numFmtId="0" fontId="24" fillId="14" borderId="0" xfId="0" applyFont="1" applyFill="1"/>
    <xf numFmtId="0" fontId="24" fillId="6" borderId="0" xfId="0" applyFont="1" applyFill="1"/>
    <xf numFmtId="0" fontId="0" fillId="2" borderId="0" xfId="0" applyFill="1"/>
    <xf numFmtId="0" fontId="6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4" fontId="0" fillId="0" borderId="0" xfId="0" applyNumberFormat="1"/>
    <xf numFmtId="0" fontId="17" fillId="2" borderId="2" xfId="0" applyFont="1" applyFill="1" applyBorder="1" applyAlignment="1">
      <alignment horizontal="left" vertical="center" wrapText="1" indent="1"/>
    </xf>
    <xf numFmtId="0" fontId="17" fillId="2" borderId="4" xfId="0" applyFont="1" applyFill="1" applyBorder="1" applyAlignment="1">
      <alignment horizontal="left" vertical="center" wrapText="1" indent="1"/>
    </xf>
    <xf numFmtId="4" fontId="3" fillId="2" borderId="3" xfId="0" applyNumberFormat="1" applyFont="1" applyFill="1" applyBorder="1" applyAlignment="1">
      <alignment horizontal="right"/>
    </xf>
    <xf numFmtId="4" fontId="3" fillId="5" borderId="3" xfId="0" applyNumberFormat="1" applyFont="1" applyFill="1" applyBorder="1" applyAlignment="1">
      <alignment horizontal="right"/>
    </xf>
    <xf numFmtId="4" fontId="3" fillId="8" borderId="3" xfId="0" applyNumberFormat="1" applyFont="1" applyFill="1" applyBorder="1" applyAlignment="1">
      <alignment horizontal="right"/>
    </xf>
    <xf numFmtId="0" fontId="3" fillId="15" borderId="2" xfId="0" applyFont="1" applyFill="1" applyBorder="1" applyAlignment="1">
      <alignment horizontal="center" vertical="center" wrapText="1"/>
    </xf>
    <xf numFmtId="0" fontId="3" fillId="15" borderId="4" xfId="0" applyFont="1" applyFill="1" applyBorder="1" applyAlignment="1">
      <alignment horizontal="center" vertical="center" wrapText="1"/>
    </xf>
    <xf numFmtId="0" fontId="0" fillId="15" borderId="0" xfId="0" applyFill="1"/>
    <xf numFmtId="0" fontId="0" fillId="16" borderId="0" xfId="0" applyFill="1"/>
    <xf numFmtId="0" fontId="3" fillId="16" borderId="2" xfId="0" applyFont="1" applyFill="1" applyBorder="1" applyAlignment="1">
      <alignment horizontal="left" vertical="center" wrapText="1" indent="1"/>
    </xf>
    <xf numFmtId="0" fontId="3" fillId="16" borderId="4" xfId="0" applyFont="1" applyFill="1" applyBorder="1" applyAlignment="1">
      <alignment horizontal="left" vertical="center" wrapText="1" indent="1"/>
    </xf>
    <xf numFmtId="4" fontId="3" fillId="9" borderId="3" xfId="0" applyNumberFormat="1" applyFont="1" applyFill="1" applyBorder="1" applyAlignment="1">
      <alignment horizontal="right"/>
    </xf>
    <xf numFmtId="4" fontId="3" fillId="14" borderId="3" xfId="0" applyNumberFormat="1" applyFont="1" applyFill="1" applyBorder="1" applyAlignment="1">
      <alignment horizontal="right"/>
    </xf>
    <xf numFmtId="4" fontId="8" fillId="6" borderId="3" xfId="0" applyNumberFormat="1" applyFont="1" applyFill="1" applyBorder="1" applyAlignment="1">
      <alignment horizontal="right"/>
    </xf>
    <xf numFmtId="0" fontId="20" fillId="2" borderId="2" xfId="1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right"/>
    </xf>
    <xf numFmtId="0" fontId="29" fillId="2" borderId="3" xfId="0" quotePrefix="1" applyFont="1" applyFill="1" applyBorder="1" applyAlignment="1">
      <alignment horizontal="left" vertical="center"/>
    </xf>
    <xf numFmtId="0" fontId="34" fillId="2" borderId="3" xfId="0" quotePrefix="1" applyFont="1" applyFill="1" applyBorder="1" applyAlignment="1">
      <alignment horizontal="left" vertical="center"/>
    </xf>
    <xf numFmtId="0" fontId="1" fillId="0" borderId="0" xfId="0" applyFont="1"/>
    <xf numFmtId="0" fontId="29" fillId="2" borderId="3" xfId="0" quotePrefix="1" applyFont="1" applyFill="1" applyBorder="1" applyAlignment="1">
      <alignment horizontal="center" vertical="center"/>
    </xf>
    <xf numFmtId="0" fontId="35" fillId="0" borderId="0" xfId="0" applyFont="1"/>
    <xf numFmtId="0" fontId="29" fillId="2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4" fontId="8" fillId="2" borderId="0" xfId="2" applyNumberFormat="1" applyFont="1" applyFill="1" applyBorder="1" applyAlignment="1">
      <alignment horizontal="right"/>
    </xf>
    <xf numFmtId="0" fontId="24" fillId="2" borderId="0" xfId="0" applyFont="1" applyFill="1"/>
    <xf numFmtId="0" fontId="37" fillId="12" borderId="2" xfId="0" applyFont="1" applyFill="1" applyBorder="1" applyAlignment="1">
      <alignment horizontal="left" vertical="center" wrapText="1" indent="1"/>
    </xf>
    <xf numFmtId="0" fontId="37" fillId="12" borderId="4" xfId="0" applyFont="1" applyFill="1" applyBorder="1" applyAlignment="1">
      <alignment horizontal="left" vertical="center" wrapText="1" indent="1"/>
    </xf>
    <xf numFmtId="0" fontId="31" fillId="10" borderId="2" xfId="0" applyFont="1" applyFill="1" applyBorder="1" applyAlignment="1">
      <alignment horizontal="left" vertical="center" wrapText="1" indent="1"/>
    </xf>
    <xf numFmtId="0" fontId="31" fillId="10" borderId="4" xfId="0" applyFont="1" applyFill="1" applyBorder="1" applyAlignment="1">
      <alignment horizontal="left" vertical="center" wrapText="1" indent="1"/>
    </xf>
    <xf numFmtId="0" fontId="31" fillId="9" borderId="2" xfId="0" applyFont="1" applyFill="1" applyBorder="1" applyAlignment="1">
      <alignment horizontal="left" vertical="center" wrapText="1" indent="1"/>
    </xf>
    <xf numFmtId="0" fontId="31" fillId="9" borderId="4" xfId="0" applyFont="1" applyFill="1" applyBorder="1" applyAlignment="1">
      <alignment horizontal="left" vertical="center" wrapText="1" indent="1"/>
    </xf>
    <xf numFmtId="0" fontId="31" fillId="11" borderId="2" xfId="0" applyFont="1" applyFill="1" applyBorder="1" applyAlignment="1">
      <alignment horizontal="left" vertical="center" wrapText="1" indent="1"/>
    </xf>
    <xf numFmtId="0" fontId="31" fillId="11" borderId="4" xfId="0" applyFont="1" applyFill="1" applyBorder="1" applyAlignment="1">
      <alignment horizontal="left" vertical="center" wrapText="1" indent="1"/>
    </xf>
    <xf numFmtId="0" fontId="37" fillId="11" borderId="2" xfId="0" applyFont="1" applyFill="1" applyBorder="1" applyAlignment="1">
      <alignment horizontal="left" vertical="center" wrapText="1" indent="1"/>
    </xf>
    <xf numFmtId="0" fontId="31" fillId="10" borderId="2" xfId="0" applyFont="1" applyFill="1" applyBorder="1" applyAlignment="1">
      <alignment horizontal="left" vertical="center" indent="1"/>
    </xf>
    <xf numFmtId="0" fontId="39" fillId="11" borderId="2" xfId="1" applyFont="1" applyFill="1" applyBorder="1" applyAlignment="1">
      <alignment horizontal="center" vertical="center" wrapText="1"/>
    </xf>
    <xf numFmtId="4" fontId="29" fillId="2" borderId="0" xfId="2" applyNumberFormat="1" applyFont="1" applyFill="1" applyBorder="1" applyAlignment="1">
      <alignment horizontal="right"/>
    </xf>
    <xf numFmtId="0" fontId="13" fillId="0" borderId="0" xfId="0" applyFont="1"/>
    <xf numFmtId="0" fontId="16" fillId="0" borderId="0" xfId="0" applyFont="1"/>
    <xf numFmtId="0" fontId="41" fillId="0" borderId="0" xfId="0" applyFont="1"/>
    <xf numFmtId="0" fontId="30" fillId="0" borderId="0" xfId="0" applyFont="1"/>
    <xf numFmtId="0" fontId="42" fillId="0" borderId="0" xfId="0" applyFont="1"/>
    <xf numFmtId="0" fontId="42" fillId="0" borderId="0" xfId="0" applyFont="1" applyAlignment="1">
      <alignment horizontal="left"/>
    </xf>
    <xf numFmtId="0" fontId="36" fillId="0" borderId="0" xfId="0" applyFont="1"/>
    <xf numFmtId="0" fontId="44" fillId="2" borderId="0" xfId="0" applyFont="1" applyFill="1"/>
    <xf numFmtId="0" fontId="44" fillId="0" borderId="0" xfId="0" applyFont="1"/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164" fontId="0" fillId="0" borderId="0" xfId="0" applyNumberFormat="1"/>
    <xf numFmtId="0" fontId="21" fillId="5" borderId="2" xfId="1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wrapText="1"/>
    </xf>
    <xf numFmtId="0" fontId="21" fillId="8" borderId="2" xfId="1" applyFont="1" applyFill="1" applyBorder="1" applyAlignment="1">
      <alignment horizontal="center" vertical="center" wrapText="1"/>
    </xf>
    <xf numFmtId="0" fontId="19" fillId="8" borderId="2" xfId="0" applyFont="1" applyFill="1" applyBorder="1" applyAlignment="1">
      <alignment horizontal="center" wrapText="1"/>
    </xf>
    <xf numFmtId="0" fontId="19" fillId="14" borderId="2" xfId="0" applyFont="1" applyFill="1" applyBorder="1" applyAlignment="1">
      <alignment horizontal="center" wrapText="1"/>
    </xf>
    <xf numFmtId="0" fontId="37" fillId="11" borderId="4" xfId="0" applyFont="1" applyFill="1" applyBorder="1" applyAlignment="1">
      <alignment horizontal="left" vertical="center" wrapText="1" indent="1"/>
    </xf>
    <xf numFmtId="0" fontId="38" fillId="11" borderId="2" xfId="1" applyFont="1" applyFill="1" applyBorder="1" applyAlignment="1">
      <alignment horizontal="center" vertical="center" wrapText="1"/>
    </xf>
    <xf numFmtId="0" fontId="0" fillId="6" borderId="0" xfId="0" applyFill="1"/>
    <xf numFmtId="0" fontId="0" fillId="21" borderId="0" xfId="0" applyFill="1"/>
    <xf numFmtId="0" fontId="3" fillId="20" borderId="2" xfId="0" applyFont="1" applyFill="1" applyBorder="1" applyAlignment="1">
      <alignment horizontal="left" vertical="center" wrapText="1" indent="1"/>
    </xf>
    <xf numFmtId="0" fontId="3" fillId="20" borderId="4" xfId="0" applyFont="1" applyFill="1" applyBorder="1" applyAlignment="1">
      <alignment horizontal="left" vertical="center" wrapText="1" indent="1"/>
    </xf>
    <xf numFmtId="0" fontId="3" fillId="0" borderId="2" xfId="0" applyFont="1" applyBorder="1" applyAlignment="1">
      <alignment wrapText="1"/>
    </xf>
    <xf numFmtId="4" fontId="45" fillId="2" borderId="3" xfId="0" applyNumberFormat="1" applyFont="1" applyFill="1" applyBorder="1" applyAlignment="1">
      <alignment horizontal="right" vertical="center"/>
    </xf>
    <xf numFmtId="4" fontId="45" fillId="2" borderId="3" xfId="2" applyNumberFormat="1" applyFont="1" applyFill="1" applyBorder="1" applyAlignment="1">
      <alignment horizontal="right"/>
    </xf>
    <xf numFmtId="0" fontId="29" fillId="2" borderId="3" xfId="0" quotePrefix="1" applyFont="1" applyFill="1" applyBorder="1" applyAlignment="1">
      <alignment horizontal="left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left" vertical="center" wrapText="1"/>
    </xf>
    <xf numFmtId="0" fontId="29" fillId="2" borderId="10" xfId="0" quotePrefix="1" applyFont="1" applyFill="1" applyBorder="1" applyAlignment="1">
      <alignment horizontal="left" vertical="center"/>
    </xf>
    <xf numFmtId="0" fontId="33" fillId="2" borderId="10" xfId="0" quotePrefix="1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29" fillId="2" borderId="10" xfId="0" quotePrefix="1" applyFont="1" applyFill="1" applyBorder="1" applyAlignment="1">
      <alignment horizontal="center" vertical="center"/>
    </xf>
    <xf numFmtId="0" fontId="29" fillId="2" borderId="13" xfId="0" applyFont="1" applyFill="1" applyBorder="1" applyAlignment="1">
      <alignment vertical="center" wrapText="1"/>
    </xf>
    <xf numFmtId="4" fontId="42" fillId="0" borderId="0" xfId="0" applyNumberFormat="1" applyFont="1"/>
    <xf numFmtId="4" fontId="8" fillId="2" borderId="3" xfId="0" applyNumberFormat="1" applyFont="1" applyFill="1" applyBorder="1" applyAlignment="1">
      <alignment vertical="center"/>
    </xf>
    <xf numFmtId="4" fontId="40" fillId="2" borderId="3" xfId="0" applyNumberFormat="1" applyFont="1" applyFill="1" applyBorder="1" applyAlignment="1">
      <alignment vertical="center"/>
    </xf>
    <xf numFmtId="0" fontId="6" fillId="4" borderId="8" xfId="0" applyFont="1" applyFill="1" applyBorder="1" applyAlignment="1">
      <alignment horizontal="center" vertical="center" wrapText="1"/>
    </xf>
    <xf numFmtId="0" fontId="9" fillId="2" borderId="0" xfId="0" quotePrefix="1" applyFont="1" applyFill="1" applyAlignment="1">
      <alignment horizontal="left" vertical="center"/>
    </xf>
    <xf numFmtId="0" fontId="34" fillId="2" borderId="0" xfId="0" quotePrefix="1" applyFont="1" applyFill="1" applyAlignment="1">
      <alignment horizontal="left" vertical="center"/>
    </xf>
    <xf numFmtId="0" fontId="34" fillId="2" borderId="0" xfId="0" quotePrefix="1" applyFont="1" applyFill="1" applyAlignment="1">
      <alignment horizontal="left" vertical="center" wrapText="1"/>
    </xf>
    <xf numFmtId="4" fontId="29" fillId="2" borderId="0" xfId="2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left" vertical="center" wrapText="1"/>
    </xf>
    <xf numFmtId="4" fontId="7" fillId="2" borderId="0" xfId="2" applyNumberFormat="1" applyFont="1" applyFill="1" applyBorder="1" applyAlignment="1">
      <alignment horizontal="right"/>
    </xf>
    <xf numFmtId="0" fontId="29" fillId="2" borderId="0" xfId="0" applyFont="1" applyFill="1" applyAlignment="1">
      <alignment vertical="center" wrapText="1"/>
    </xf>
    <xf numFmtId="3" fontId="8" fillId="2" borderId="0" xfId="0" applyNumberFormat="1" applyFont="1" applyFill="1" applyAlignment="1">
      <alignment horizontal="right"/>
    </xf>
    <xf numFmtId="0" fontId="43" fillId="4" borderId="7" xfId="0" applyFont="1" applyFill="1" applyBorder="1" applyAlignment="1">
      <alignment horizontal="center" vertical="center" wrapText="1"/>
    </xf>
    <xf numFmtId="0" fontId="43" fillId="4" borderId="8" xfId="0" applyFont="1" applyFill="1" applyBorder="1" applyAlignment="1">
      <alignment horizontal="center" vertical="center" wrapText="1"/>
    </xf>
    <xf numFmtId="4" fontId="48" fillId="2" borderId="3" xfId="2" applyNumberFormat="1" applyFont="1" applyFill="1" applyBorder="1" applyAlignment="1">
      <alignment horizontal="right"/>
    </xf>
    <xf numFmtId="0" fontId="45" fillId="2" borderId="10" xfId="0" applyFont="1" applyFill="1" applyBorder="1" applyAlignment="1">
      <alignment horizontal="left" vertical="center" wrapText="1"/>
    </xf>
    <xf numFmtId="0" fontId="45" fillId="2" borderId="10" xfId="0" applyFont="1" applyFill="1" applyBorder="1" applyAlignment="1">
      <alignment horizontal="left" vertical="center"/>
    </xf>
    <xf numFmtId="4" fontId="33" fillId="2" borderId="3" xfId="2" applyNumberFormat="1" applyFont="1" applyFill="1" applyBorder="1" applyAlignment="1">
      <alignment horizontal="right"/>
    </xf>
    <xf numFmtId="4" fontId="48" fillId="2" borderId="3" xfId="0" applyNumberFormat="1" applyFont="1" applyFill="1" applyBorder="1" applyAlignment="1">
      <alignment horizontal="right" vertical="center"/>
    </xf>
    <xf numFmtId="0" fontId="45" fillId="2" borderId="11" xfId="0" applyFont="1" applyFill="1" applyBorder="1" applyAlignment="1">
      <alignment horizontal="left" vertical="center"/>
    </xf>
    <xf numFmtId="4" fontId="33" fillId="2" borderId="3" xfId="0" applyNumberFormat="1" applyFont="1" applyFill="1" applyBorder="1" applyAlignment="1">
      <alignment horizontal="right" vertical="center"/>
    </xf>
    <xf numFmtId="4" fontId="49" fillId="2" borderId="3" xfId="0" applyNumberFormat="1" applyFont="1" applyFill="1" applyBorder="1" applyAlignment="1">
      <alignment horizontal="right" vertical="center"/>
    </xf>
    <xf numFmtId="0" fontId="45" fillId="2" borderId="0" xfId="0" applyFont="1" applyFill="1" applyAlignment="1">
      <alignment horizontal="left" vertical="center"/>
    </xf>
    <xf numFmtId="0" fontId="45" fillId="2" borderId="0" xfId="0" applyFont="1" applyFill="1" applyAlignment="1">
      <alignment horizontal="left" vertical="center" wrapText="1"/>
    </xf>
    <xf numFmtId="4" fontId="45" fillId="2" borderId="0" xfId="0" applyNumberFormat="1" applyFont="1" applyFill="1" applyAlignment="1">
      <alignment horizontal="right" vertical="center"/>
    </xf>
    <xf numFmtId="0" fontId="32" fillId="2" borderId="3" xfId="0" applyFont="1" applyFill="1" applyBorder="1" applyAlignment="1">
      <alignment horizontal="left" vertical="center" wrapText="1"/>
    </xf>
    <xf numFmtId="4" fontId="45" fillId="2" borderId="3" xfId="0" applyNumberFormat="1" applyFont="1" applyFill="1" applyBorder="1" applyAlignment="1">
      <alignment horizontal="righ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center" vertical="center" wrapText="1"/>
    </xf>
    <xf numFmtId="4" fontId="45" fillId="2" borderId="13" xfId="0" applyNumberFormat="1" applyFont="1" applyFill="1" applyBorder="1" applyAlignment="1">
      <alignment horizontal="right" vertical="center"/>
    </xf>
    <xf numFmtId="0" fontId="34" fillId="2" borderId="3" xfId="0" quotePrefix="1" applyFont="1" applyFill="1" applyBorder="1" applyAlignment="1">
      <alignment horizontal="left" vertical="center" wrapText="1"/>
    </xf>
    <xf numFmtId="4" fontId="48" fillId="2" borderId="1" xfId="2" applyNumberFormat="1" applyFont="1" applyFill="1" applyBorder="1" applyAlignment="1">
      <alignment horizontal="right"/>
    </xf>
    <xf numFmtId="4" fontId="31" fillId="5" borderId="3" xfId="0" applyNumberFormat="1" applyFont="1" applyFill="1" applyBorder="1" applyAlignment="1">
      <alignment horizontal="right"/>
    </xf>
    <xf numFmtId="4" fontId="31" fillId="6" borderId="3" xfId="0" applyNumberFormat="1" applyFont="1" applyFill="1" applyBorder="1" applyAlignment="1">
      <alignment horizontal="right"/>
    </xf>
    <xf numFmtId="4" fontId="2" fillId="17" borderId="3" xfId="0" applyNumberFormat="1" applyFont="1" applyFill="1" applyBorder="1" applyAlignment="1">
      <alignment horizontal="right" vertical="center" wrapText="1"/>
    </xf>
    <xf numFmtId="4" fontId="3" fillId="7" borderId="3" xfId="0" applyNumberFormat="1" applyFont="1" applyFill="1" applyBorder="1" applyAlignment="1">
      <alignment horizontal="right"/>
    </xf>
    <xf numFmtId="4" fontId="8" fillId="14" borderId="3" xfId="0" applyNumberFormat="1" applyFont="1" applyFill="1" applyBorder="1" applyAlignment="1">
      <alignment horizontal="right"/>
    </xf>
    <xf numFmtId="4" fontId="6" fillId="9" borderId="3" xfId="0" applyNumberFormat="1" applyFont="1" applyFill="1" applyBorder="1" applyAlignment="1">
      <alignment horizontal="right" wrapText="1"/>
    </xf>
    <xf numFmtId="4" fontId="37" fillId="11" borderId="3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left" vertical="center" wrapText="1" indent="1"/>
    </xf>
    <xf numFmtId="0" fontId="20" fillId="0" borderId="3" xfId="1" applyFont="1" applyBorder="1" applyAlignment="1">
      <alignment horizontal="center" vertical="center" wrapText="1"/>
    </xf>
    <xf numFmtId="0" fontId="34" fillId="2" borderId="0" xfId="0" quotePrefix="1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 wrapText="1"/>
    </xf>
    <xf numFmtId="0" fontId="0" fillId="0" borderId="3" xfId="0" applyBorder="1"/>
    <xf numFmtId="4" fontId="10" fillId="19" borderId="3" xfId="0" applyNumberFormat="1" applyFont="1" applyFill="1" applyBorder="1" applyAlignment="1">
      <alignment horizontal="right" vertical="center" wrapText="1"/>
    </xf>
    <xf numFmtId="4" fontId="8" fillId="10" borderId="3" xfId="0" applyNumberFormat="1" applyFont="1" applyFill="1" applyBorder="1" applyAlignment="1">
      <alignment horizontal="right"/>
    </xf>
    <xf numFmtId="4" fontId="8" fillId="9" borderId="3" xfId="0" applyNumberFormat="1" applyFont="1" applyFill="1" applyBorder="1" applyAlignment="1">
      <alignment horizontal="right"/>
    </xf>
    <xf numFmtId="4" fontId="8" fillId="5" borderId="3" xfId="0" applyNumberFormat="1" applyFont="1" applyFill="1" applyBorder="1" applyAlignment="1">
      <alignment horizontal="right"/>
    </xf>
    <xf numFmtId="4" fontId="8" fillId="7" borderId="3" xfId="0" applyNumberFormat="1" applyFont="1" applyFill="1" applyBorder="1" applyAlignment="1">
      <alignment horizontal="right"/>
    </xf>
    <xf numFmtId="4" fontId="8" fillId="2" borderId="3" xfId="2" applyNumberFormat="1" applyFont="1" applyFill="1" applyBorder="1" applyAlignment="1">
      <alignment horizontal="right"/>
    </xf>
    <xf numFmtId="4" fontId="10" fillId="9" borderId="3" xfId="0" applyNumberFormat="1" applyFont="1" applyFill="1" applyBorder="1" applyAlignment="1">
      <alignment horizontal="right" wrapText="1"/>
    </xf>
    <xf numFmtId="4" fontId="29" fillId="5" borderId="3" xfId="0" applyNumberFormat="1" applyFont="1" applyFill="1" applyBorder="1" applyAlignment="1">
      <alignment horizontal="right"/>
    </xf>
    <xf numFmtId="4" fontId="29" fillId="6" borderId="3" xfId="0" applyNumberFormat="1" applyFont="1" applyFill="1" applyBorder="1" applyAlignment="1">
      <alignment horizontal="right"/>
    </xf>
    <xf numFmtId="4" fontId="29" fillId="21" borderId="3" xfId="0" applyNumberFormat="1" applyFont="1" applyFill="1" applyBorder="1" applyAlignment="1">
      <alignment horizontal="right"/>
    </xf>
    <xf numFmtId="4" fontId="33" fillId="12" borderId="3" xfId="0" applyNumberFormat="1" applyFont="1" applyFill="1" applyBorder="1" applyAlignment="1">
      <alignment horizontal="right"/>
    </xf>
    <xf numFmtId="4" fontId="8" fillId="8" borderId="3" xfId="0" applyNumberFormat="1" applyFont="1" applyFill="1" applyBorder="1" applyAlignment="1">
      <alignment horizontal="right"/>
    </xf>
    <xf numFmtId="4" fontId="8" fillId="5" borderId="3" xfId="2" applyNumberFormat="1" applyFont="1" applyFill="1" applyBorder="1" applyAlignment="1">
      <alignment horizontal="right"/>
    </xf>
    <xf numFmtId="4" fontId="8" fillId="8" borderId="3" xfId="2" applyNumberFormat="1" applyFont="1" applyFill="1" applyBorder="1" applyAlignment="1">
      <alignment horizontal="right"/>
    </xf>
    <xf numFmtId="4" fontId="8" fillId="14" borderId="3" xfId="2" applyNumberFormat="1" applyFont="1" applyFill="1" applyBorder="1" applyAlignment="1">
      <alignment horizontal="right"/>
    </xf>
    <xf numFmtId="4" fontId="29" fillId="10" borderId="3" xfId="0" applyNumberFormat="1" applyFont="1" applyFill="1" applyBorder="1" applyAlignment="1">
      <alignment horizontal="right"/>
    </xf>
    <xf numFmtId="4" fontId="8" fillId="11" borderId="3" xfId="0" applyNumberFormat="1" applyFont="1" applyFill="1" applyBorder="1" applyAlignment="1">
      <alignment horizontal="right"/>
    </xf>
    <xf numFmtId="4" fontId="8" fillId="20" borderId="3" xfId="0" applyNumberFormat="1" applyFont="1" applyFill="1" applyBorder="1" applyAlignment="1">
      <alignment horizontal="right" vertical="center" wrapText="1"/>
    </xf>
    <xf numFmtId="4" fontId="10" fillId="10" borderId="3" xfId="0" applyNumberFormat="1" applyFont="1" applyFill="1" applyBorder="1" applyAlignment="1">
      <alignment horizontal="right"/>
    </xf>
    <xf numFmtId="4" fontId="33" fillId="10" borderId="3" xfId="0" applyNumberFormat="1" applyFont="1" applyFill="1" applyBorder="1" applyAlignment="1">
      <alignment horizontal="right"/>
    </xf>
    <xf numFmtId="4" fontId="10" fillId="5" borderId="3" xfId="0" applyNumberFormat="1" applyFont="1" applyFill="1" applyBorder="1" applyAlignment="1">
      <alignment horizontal="right"/>
    </xf>
    <xf numFmtId="4" fontId="8" fillId="15" borderId="3" xfId="0" applyNumberFormat="1" applyFont="1" applyFill="1" applyBorder="1" applyAlignment="1">
      <alignment horizontal="right"/>
    </xf>
    <xf numFmtId="4" fontId="8" fillId="4" borderId="3" xfId="0" applyNumberFormat="1" applyFont="1" applyFill="1" applyBorder="1" applyAlignment="1">
      <alignment horizontal="right"/>
    </xf>
    <xf numFmtId="4" fontId="8" fillId="16" borderId="3" xfId="0" applyNumberFormat="1" applyFont="1" applyFill="1" applyBorder="1" applyAlignment="1">
      <alignment horizontal="right"/>
    </xf>
    <xf numFmtId="4" fontId="8" fillId="18" borderId="3" xfId="2" applyNumberFormat="1" applyFont="1" applyFill="1" applyBorder="1" applyAlignment="1">
      <alignment horizontal="right"/>
    </xf>
    <xf numFmtId="4" fontId="33" fillId="11" borderId="3" xfId="0" applyNumberFormat="1" applyFont="1" applyFill="1" applyBorder="1" applyAlignment="1">
      <alignment horizontal="right"/>
    </xf>
    <xf numFmtId="4" fontId="24" fillId="14" borderId="3" xfId="0" applyNumberFormat="1" applyFont="1" applyFill="1" applyBorder="1" applyAlignment="1">
      <alignment horizontal="right"/>
    </xf>
    <xf numFmtId="4" fontId="29" fillId="11" borderId="3" xfId="0" applyNumberFormat="1" applyFont="1" applyFill="1" applyBorder="1" applyAlignment="1">
      <alignment horizontal="right"/>
    </xf>
    <xf numFmtId="0" fontId="0" fillId="0" borderId="11" xfId="0" applyBorder="1"/>
    <xf numFmtId="0" fontId="0" fillId="0" borderId="13" xfId="0" applyBorder="1"/>
    <xf numFmtId="4" fontId="0" fillId="0" borderId="13" xfId="0" applyNumberFormat="1" applyBorder="1"/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0" fontId="46" fillId="0" borderId="0" xfId="0" applyFont="1" applyAlignment="1">
      <alignment wrapText="1"/>
    </xf>
    <xf numFmtId="0" fontId="45" fillId="0" borderId="0" xfId="0" quotePrefix="1" applyFont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8" fillId="0" borderId="0" xfId="0" applyFont="1"/>
    <xf numFmtId="0" fontId="51" fillId="0" borderId="0" xfId="0" applyFont="1"/>
    <xf numFmtId="0" fontId="6" fillId="4" borderId="1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6" fillId="4" borderId="7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left" vertical="center" wrapText="1"/>
    </xf>
    <xf numFmtId="2" fontId="35" fillId="0" borderId="5" xfId="0" applyNumberFormat="1" applyFont="1" applyBorder="1"/>
    <xf numFmtId="0" fontId="9" fillId="2" borderId="10" xfId="0" quotePrefix="1" applyFont="1" applyFill="1" applyBorder="1" applyAlignment="1">
      <alignment horizontal="left" vertical="center"/>
    </xf>
    <xf numFmtId="0" fontId="9" fillId="2" borderId="11" xfId="0" quotePrefix="1" applyFont="1" applyFill="1" applyBorder="1" applyAlignment="1">
      <alignment horizontal="left" vertical="center"/>
    </xf>
    <xf numFmtId="0" fontId="9" fillId="2" borderId="13" xfId="0" quotePrefix="1" applyFont="1" applyFill="1" applyBorder="1" applyAlignment="1">
      <alignment horizontal="left" vertical="center"/>
    </xf>
    <xf numFmtId="4" fontId="40" fillId="2" borderId="13" xfId="0" applyNumberFormat="1" applyFont="1" applyFill="1" applyBorder="1" applyAlignment="1">
      <alignment horizontal="right" vertical="center"/>
    </xf>
    <xf numFmtId="0" fontId="9" fillId="2" borderId="15" xfId="0" quotePrefix="1" applyFont="1" applyFill="1" applyBorder="1" applyAlignment="1">
      <alignment horizontal="left" vertical="center"/>
    </xf>
    <xf numFmtId="0" fontId="9" fillId="2" borderId="16" xfId="0" quotePrefix="1" applyFont="1" applyFill="1" applyBorder="1" applyAlignment="1">
      <alignment horizontal="left" vertical="center"/>
    </xf>
    <xf numFmtId="0" fontId="0" fillId="0" borderId="12" xfId="0" applyBorder="1"/>
    <xf numFmtId="0" fontId="3" fillId="0" borderId="1" xfId="0" applyFont="1" applyBorder="1" applyAlignment="1">
      <alignment wrapText="1"/>
    </xf>
    <xf numFmtId="4" fontId="6" fillId="10" borderId="1" xfId="0" applyNumberFormat="1" applyFont="1" applyFill="1" applyBorder="1" applyAlignment="1">
      <alignment horizontal="left"/>
    </xf>
    <xf numFmtId="0" fontId="3" fillId="4" borderId="2" xfId="0" applyFont="1" applyFill="1" applyBorder="1" applyAlignment="1">
      <alignment horizontal="left" vertical="center" wrapText="1" indent="1"/>
    </xf>
    <xf numFmtId="0" fontId="3" fillId="4" borderId="4" xfId="0" applyFont="1" applyFill="1" applyBorder="1" applyAlignment="1">
      <alignment horizontal="left" vertical="center" wrapText="1" indent="1"/>
    </xf>
    <xf numFmtId="0" fontId="6" fillId="19" borderId="2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8" fillId="14" borderId="2" xfId="0" applyFont="1" applyFill="1" applyBorder="1" applyAlignment="1">
      <alignment horizontal="left" vertical="center" wrapText="1"/>
    </xf>
    <xf numFmtId="0" fontId="6" fillId="14" borderId="1" xfId="0" applyFont="1" applyFill="1" applyBorder="1" applyAlignment="1">
      <alignment wrapText="1"/>
    </xf>
    <xf numFmtId="0" fontId="6" fillId="7" borderId="1" xfId="0" applyFont="1" applyFill="1" applyBorder="1" applyAlignment="1">
      <alignment wrapText="1"/>
    </xf>
    <xf numFmtId="0" fontId="6" fillId="9" borderId="1" xfId="0" applyFont="1" applyFill="1" applyBorder="1" applyAlignment="1">
      <alignment wrapText="1"/>
    </xf>
    <xf numFmtId="0" fontId="10" fillId="6" borderId="2" xfId="0" applyFont="1" applyFill="1" applyBorder="1" applyAlignment="1">
      <alignment horizontal="left" vertical="center" wrapText="1"/>
    </xf>
    <xf numFmtId="0" fontId="6" fillId="9" borderId="2" xfId="0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17" fillId="2" borderId="2" xfId="0" applyFont="1" applyFill="1" applyBorder="1" applyAlignment="1">
      <alignment wrapText="1"/>
    </xf>
    <xf numFmtId="0" fontId="6" fillId="5" borderId="2" xfId="0" applyFont="1" applyFill="1" applyBorder="1" applyAlignment="1">
      <alignment wrapText="1"/>
    </xf>
    <xf numFmtId="0" fontId="6" fillId="6" borderId="2" xfId="0" applyFont="1" applyFill="1" applyBorder="1" applyAlignment="1">
      <alignment wrapText="1"/>
    </xf>
    <xf numFmtId="0" fontId="6" fillId="21" borderId="2" xfId="0" applyFont="1" applyFill="1" applyBorder="1" applyAlignment="1">
      <alignment wrapText="1"/>
    </xf>
    <xf numFmtId="0" fontId="31" fillId="12" borderId="2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1" fillId="10" borderId="2" xfId="0" applyFont="1" applyFill="1" applyBorder="1" applyAlignment="1">
      <alignment wrapText="1"/>
    </xf>
    <xf numFmtId="0" fontId="6" fillId="8" borderId="2" xfId="0" applyFont="1" applyFill="1" applyBorder="1" applyAlignment="1">
      <alignment wrapText="1"/>
    </xf>
    <xf numFmtId="0" fontId="6" fillId="14" borderId="2" xfId="0" applyFont="1" applyFill="1" applyBorder="1" applyAlignment="1">
      <alignment wrapText="1"/>
    </xf>
    <xf numFmtId="0" fontId="20" fillId="2" borderId="2" xfId="0" applyFont="1" applyFill="1" applyBorder="1" applyAlignment="1">
      <alignment wrapText="1"/>
    </xf>
    <xf numFmtId="0" fontId="31" fillId="9" borderId="2" xfId="0" applyFont="1" applyFill="1" applyBorder="1" applyAlignment="1">
      <alignment wrapText="1"/>
    </xf>
    <xf numFmtId="0" fontId="6" fillId="8" borderId="2" xfId="0" applyFont="1" applyFill="1" applyBorder="1" applyAlignment="1">
      <alignment horizontal="left" vertical="center" wrapText="1"/>
    </xf>
    <xf numFmtId="0" fontId="31" fillId="11" borderId="2" xfId="0" applyFont="1" applyFill="1" applyBorder="1" applyAlignment="1">
      <alignment wrapText="1"/>
    </xf>
    <xf numFmtId="0" fontId="6" fillId="5" borderId="1" xfId="0" applyFont="1" applyFill="1" applyBorder="1" applyAlignment="1">
      <alignment wrapText="1"/>
    </xf>
    <xf numFmtId="0" fontId="6" fillId="8" borderId="1" xfId="0" applyFont="1" applyFill="1" applyBorder="1" applyAlignment="1">
      <alignment wrapText="1"/>
    </xf>
    <xf numFmtId="0" fontId="31" fillId="10" borderId="1" xfId="0" applyFont="1" applyFill="1" applyBorder="1" applyAlignment="1">
      <alignment wrapText="1"/>
    </xf>
    <xf numFmtId="0" fontId="31" fillId="11" borderId="1" xfId="0" applyFont="1" applyFill="1" applyBorder="1" applyAlignment="1">
      <alignment wrapText="1"/>
    </xf>
    <xf numFmtId="0" fontId="26" fillId="2" borderId="2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/>
    </xf>
    <xf numFmtId="0" fontId="19" fillId="5" borderId="1" xfId="0" applyFont="1" applyFill="1" applyBorder="1" applyAlignment="1">
      <alignment wrapText="1"/>
    </xf>
    <xf numFmtId="0" fontId="3" fillId="8" borderId="1" xfId="0" applyFont="1" applyFill="1" applyBorder="1" applyAlignment="1">
      <alignment wrapText="1"/>
    </xf>
    <xf numFmtId="0" fontId="3" fillId="14" borderId="1" xfId="0" applyFont="1" applyFill="1" applyBorder="1" applyAlignment="1">
      <alignment wrapText="1"/>
    </xf>
    <xf numFmtId="0" fontId="3" fillId="20" borderId="2" xfId="0" applyFont="1" applyFill="1" applyBorder="1" applyAlignment="1">
      <alignment horizontal="left" vertical="center" wrapText="1"/>
    </xf>
    <xf numFmtId="0" fontId="25" fillId="5" borderId="1" xfId="0" applyFont="1" applyFill="1" applyBorder="1" applyAlignment="1">
      <alignment wrapText="1"/>
    </xf>
    <xf numFmtId="0" fontId="25" fillId="8" borderId="1" xfId="0" applyFont="1" applyFill="1" applyBorder="1" applyAlignment="1">
      <alignment wrapText="1"/>
    </xf>
    <xf numFmtId="0" fontId="25" fillId="14" borderId="1" xfId="0" applyFont="1" applyFill="1" applyBorder="1" applyAlignment="1">
      <alignment wrapText="1"/>
    </xf>
    <xf numFmtId="0" fontId="25" fillId="2" borderId="2" xfId="0" applyFont="1" applyFill="1" applyBorder="1" applyAlignment="1">
      <alignment vertical="center" wrapText="1"/>
    </xf>
    <xf numFmtId="0" fontId="3" fillId="15" borderId="2" xfId="0" applyFont="1" applyFill="1" applyBorder="1" applyAlignment="1">
      <alignment wrapText="1"/>
    </xf>
    <xf numFmtId="0" fontId="3" fillId="4" borderId="2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14" borderId="2" xfId="0" applyFont="1" applyFill="1" applyBorder="1" applyAlignment="1">
      <alignment wrapText="1"/>
    </xf>
    <xf numFmtId="0" fontId="6" fillId="16" borderId="2" xfId="0" applyFont="1" applyFill="1" applyBorder="1" applyAlignment="1">
      <alignment horizontal="left" vertical="center" wrapText="1"/>
    </xf>
    <xf numFmtId="0" fontId="6" fillId="18" borderId="2" xfId="0" applyFont="1" applyFill="1" applyBorder="1" applyAlignment="1">
      <alignment wrapText="1"/>
    </xf>
    <xf numFmtId="0" fontId="17" fillId="0" borderId="2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wrapText="1"/>
    </xf>
    <xf numFmtId="0" fontId="6" fillId="11" borderId="2" xfId="0" applyFont="1" applyFill="1" applyBorder="1" applyAlignment="1">
      <alignment wrapText="1"/>
    </xf>
    <xf numFmtId="0" fontId="17" fillId="0" borderId="2" xfId="0" applyFont="1" applyBorder="1" applyAlignment="1">
      <alignment wrapText="1"/>
    </xf>
    <xf numFmtId="0" fontId="39" fillId="11" borderId="2" xfId="1" applyFont="1" applyFill="1" applyBorder="1" applyAlignment="1">
      <alignment horizontal="left" vertical="center" wrapText="1" readingOrder="1"/>
    </xf>
    <xf numFmtId="0" fontId="21" fillId="14" borderId="2" xfId="1" applyFont="1" applyFill="1" applyBorder="1" applyAlignment="1">
      <alignment horizontal="left" vertical="center" wrapText="1" readingOrder="1"/>
    </xf>
    <xf numFmtId="0" fontId="20" fillId="0" borderId="2" xfId="1" applyFont="1" applyBorder="1" applyAlignment="1">
      <alignment horizontal="left" vertical="center" wrapText="1" readingOrder="1"/>
    </xf>
    <xf numFmtId="0" fontId="26" fillId="0" borderId="2" xfId="1" applyFont="1" applyBorder="1" applyAlignment="1">
      <alignment horizontal="left" vertical="center" wrapText="1" readingOrder="1"/>
    </xf>
    <xf numFmtId="0" fontId="26" fillId="2" borderId="2" xfId="1" applyFont="1" applyFill="1" applyBorder="1" applyAlignment="1">
      <alignment horizontal="center" vertical="center" wrapText="1" readingOrder="1"/>
    </xf>
    <xf numFmtId="0" fontId="21" fillId="5" borderId="2" xfId="1" applyFont="1" applyFill="1" applyBorder="1" applyAlignment="1">
      <alignment horizontal="left" vertical="center" wrapText="1" readingOrder="1"/>
    </xf>
    <xf numFmtId="0" fontId="21" fillId="8" borderId="2" xfId="1" applyFont="1" applyFill="1" applyBorder="1" applyAlignment="1">
      <alignment horizontal="left" vertical="center" wrapText="1" readingOrder="1"/>
    </xf>
    <xf numFmtId="0" fontId="26" fillId="0" borderId="2" xfId="1" applyFont="1" applyBorder="1" applyAlignment="1">
      <alignment horizontal="center" vertical="center" wrapText="1" readingOrder="1"/>
    </xf>
    <xf numFmtId="0" fontId="22" fillId="13" borderId="1" xfId="1" applyFont="1" applyFill="1" applyBorder="1" applyAlignment="1">
      <alignment vertical="center" wrapText="1" readingOrder="1"/>
    </xf>
    <xf numFmtId="0" fontId="22" fillId="8" borderId="1" xfId="1" applyFont="1" applyFill="1" applyBorder="1" applyAlignment="1">
      <alignment vertical="center" wrapText="1" readingOrder="1"/>
    </xf>
    <xf numFmtId="0" fontId="22" fillId="14" borderId="1" xfId="1" applyFont="1" applyFill="1" applyBorder="1" applyAlignment="1">
      <alignment vertical="center" wrapText="1" readingOrder="1"/>
    </xf>
    <xf numFmtId="0" fontId="23" fillId="0" borderId="1" xfId="1" applyFont="1" applyBorder="1" applyAlignment="1">
      <alignment vertical="center" wrapText="1" readingOrder="1"/>
    </xf>
    <xf numFmtId="0" fontId="19" fillId="8" borderId="1" xfId="0" applyFont="1" applyFill="1" applyBorder="1" applyAlignment="1">
      <alignment wrapText="1"/>
    </xf>
    <xf numFmtId="0" fontId="19" fillId="14" borderId="1" xfId="0" applyFont="1" applyFill="1" applyBorder="1" applyAlignment="1">
      <alignment wrapText="1"/>
    </xf>
    <xf numFmtId="0" fontId="21" fillId="5" borderId="1" xfId="1" applyFont="1" applyFill="1" applyBorder="1" applyAlignment="1">
      <alignment horizontal="left" vertical="center" wrapText="1" readingOrder="1"/>
    </xf>
    <xf numFmtId="0" fontId="21" fillId="8" borderId="1" xfId="1" applyFont="1" applyFill="1" applyBorder="1" applyAlignment="1">
      <alignment horizontal="left" vertical="center" wrapText="1" readingOrder="1"/>
    </xf>
    <xf numFmtId="4" fontId="3" fillId="2" borderId="3" xfId="2" applyNumberFormat="1" applyFont="1" applyFill="1" applyBorder="1" applyAlignment="1">
      <alignment horizontal="right"/>
    </xf>
    <xf numFmtId="4" fontId="31" fillId="21" borderId="3" xfId="0" applyNumberFormat="1" applyFont="1" applyFill="1" applyBorder="1" applyAlignment="1">
      <alignment horizontal="right"/>
    </xf>
    <xf numFmtId="4" fontId="3" fillId="14" borderId="3" xfId="2" applyNumberFormat="1" applyFont="1" applyFill="1" applyBorder="1" applyAlignment="1">
      <alignment horizontal="right"/>
    </xf>
    <xf numFmtId="4" fontId="3" fillId="4" borderId="3" xfId="0" applyNumberFormat="1" applyFont="1" applyFill="1" applyBorder="1" applyAlignment="1">
      <alignment horizontal="right"/>
    </xf>
    <xf numFmtId="4" fontId="3" fillId="10" borderId="4" xfId="0" applyNumberFormat="1" applyFont="1" applyFill="1" applyBorder="1" applyAlignment="1">
      <alignment horizontal="right"/>
    </xf>
    <xf numFmtId="4" fontId="3" fillId="2" borderId="2" xfId="0" applyNumberFormat="1" applyFont="1" applyFill="1" applyBorder="1" applyAlignment="1">
      <alignment horizontal="right"/>
    </xf>
    <xf numFmtId="4" fontId="3" fillId="5" borderId="4" xfId="0" applyNumberFormat="1" applyFont="1" applyFill="1" applyBorder="1" applyAlignment="1">
      <alignment horizontal="right"/>
    </xf>
    <xf numFmtId="4" fontId="3" fillId="8" borderId="4" xfId="0" applyNumberFormat="1" applyFont="1" applyFill="1" applyBorder="1" applyAlignment="1">
      <alignment horizontal="right"/>
    </xf>
    <xf numFmtId="4" fontId="3" fillId="14" borderId="4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8" fillId="2" borderId="1" xfId="0" applyNumberFormat="1" applyFont="1" applyFill="1" applyBorder="1" applyAlignment="1">
      <alignment horizontal="right"/>
    </xf>
    <xf numFmtId="4" fontId="0" fillId="2" borderId="1" xfId="0" applyNumberFormat="1" applyFill="1" applyBorder="1" applyAlignment="1">
      <alignment horizontal="right"/>
    </xf>
    <xf numFmtId="4" fontId="3" fillId="2" borderId="1" xfId="2" applyNumberFormat="1" applyFont="1" applyFill="1" applyBorder="1" applyAlignment="1">
      <alignment horizontal="right"/>
    </xf>
    <xf numFmtId="0" fontId="6" fillId="14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wrapText="1"/>
    </xf>
    <xf numFmtId="0" fontId="6" fillId="14" borderId="3" xfId="0" applyFont="1" applyFill="1" applyBorder="1" applyAlignment="1">
      <alignment horizontal="right" vertical="center" wrapText="1"/>
    </xf>
    <xf numFmtId="0" fontId="6" fillId="5" borderId="2" xfId="0" applyFont="1" applyFill="1" applyBorder="1" applyAlignment="1">
      <alignment horizontal="center" wrapText="1"/>
    </xf>
    <xf numFmtId="0" fontId="6" fillId="8" borderId="2" xfId="0" applyFont="1" applyFill="1" applyBorder="1" applyAlignment="1">
      <alignment horizontal="center" wrapText="1"/>
    </xf>
    <xf numFmtId="2" fontId="6" fillId="22" borderId="1" xfId="0" applyNumberFormat="1" applyFont="1" applyFill="1" applyBorder="1" applyAlignment="1">
      <alignment horizontal="center" vertical="center" wrapText="1"/>
    </xf>
    <xf numFmtId="2" fontId="6" fillId="5" borderId="3" xfId="0" applyNumberFormat="1" applyFont="1" applyFill="1" applyBorder="1" applyAlignment="1">
      <alignment wrapText="1"/>
    </xf>
    <xf numFmtId="2" fontId="6" fillId="8" borderId="3" xfId="0" applyNumberFormat="1" applyFont="1" applyFill="1" applyBorder="1" applyAlignment="1">
      <alignment wrapText="1"/>
    </xf>
    <xf numFmtId="2" fontId="6" fillId="14" borderId="3" xfId="0" applyNumberFormat="1" applyFont="1" applyFill="1" applyBorder="1" applyAlignment="1">
      <alignment wrapText="1"/>
    </xf>
    <xf numFmtId="2" fontId="3" fillId="2" borderId="3" xfId="0" applyNumberFormat="1" applyFont="1" applyFill="1" applyBorder="1" applyAlignment="1">
      <alignment horizontal="right"/>
    </xf>
    <xf numFmtId="2" fontId="31" fillId="9" borderId="3" xfId="0" applyNumberFormat="1" applyFont="1" applyFill="1" applyBorder="1" applyAlignment="1">
      <alignment wrapText="1"/>
    </xf>
    <xf numFmtId="0" fontId="6" fillId="5" borderId="3" xfId="0" applyFont="1" applyFill="1" applyBorder="1" applyAlignment="1">
      <alignment horizontal="left" vertical="center" wrapText="1"/>
    </xf>
    <xf numFmtId="0" fontId="6" fillId="8" borderId="3" xfId="0" applyFont="1" applyFill="1" applyBorder="1" applyAlignment="1">
      <alignment horizontal="left" vertical="center" wrapText="1"/>
    </xf>
    <xf numFmtId="2" fontId="3" fillId="5" borderId="3" xfId="0" applyNumberFormat="1" applyFont="1" applyFill="1" applyBorder="1" applyAlignment="1">
      <alignment horizontal="right" vertical="center" wrapText="1"/>
    </xf>
    <xf numFmtId="2" fontId="3" fillId="8" borderId="3" xfId="0" applyNumberFormat="1" applyFont="1" applyFill="1" applyBorder="1" applyAlignment="1">
      <alignment horizontal="right" vertical="center" wrapText="1"/>
    </xf>
    <xf numFmtId="2" fontId="3" fillId="14" borderId="3" xfId="0" applyNumberFormat="1" applyFont="1" applyFill="1" applyBorder="1" applyAlignment="1">
      <alignment horizontal="right" vertical="center" wrapText="1"/>
    </xf>
    <xf numFmtId="0" fontId="6" fillId="14" borderId="4" xfId="0" applyFont="1" applyFill="1" applyBorder="1" applyAlignment="1">
      <alignment vertical="center" wrapText="1"/>
    </xf>
    <xf numFmtId="2" fontId="3" fillId="14" borderId="4" xfId="0" applyNumberFormat="1" applyFont="1" applyFill="1" applyBorder="1" applyAlignment="1">
      <alignment vertical="center" wrapText="1"/>
    </xf>
    <xf numFmtId="0" fontId="54" fillId="2" borderId="2" xfId="0" applyFont="1" applyFill="1" applyBorder="1" applyAlignment="1">
      <alignment vertical="center" wrapText="1"/>
    </xf>
    <xf numFmtId="4" fontId="33" fillId="2" borderId="3" xfId="0" applyNumberFormat="1" applyFont="1" applyFill="1" applyBorder="1" applyAlignment="1">
      <alignment horizontal="right"/>
    </xf>
    <xf numFmtId="4" fontId="37" fillId="2" borderId="3" xfId="0" applyNumberFormat="1" applyFont="1" applyFill="1" applyBorder="1" applyAlignment="1">
      <alignment horizontal="right"/>
    </xf>
    <xf numFmtId="0" fontId="6" fillId="4" borderId="17" xfId="0" applyFont="1" applyFill="1" applyBorder="1" applyAlignment="1">
      <alignment horizontal="center" vertical="center" wrapText="1"/>
    </xf>
    <xf numFmtId="4" fontId="49" fillId="0" borderId="3" xfId="0" applyNumberFormat="1" applyFont="1" applyBorder="1"/>
    <xf numFmtId="0" fontId="29" fillId="2" borderId="3" xfId="0" applyFont="1" applyFill="1" applyBorder="1" applyAlignment="1">
      <alignment vertical="center" wrapText="1"/>
    </xf>
    <xf numFmtId="0" fontId="29" fillId="2" borderId="13" xfId="0" applyFont="1" applyFill="1" applyBorder="1" applyAlignment="1">
      <alignment horizontal="center" vertical="center"/>
    </xf>
    <xf numFmtId="0" fontId="55" fillId="0" borderId="0" xfId="0" applyFont="1"/>
    <xf numFmtId="0" fontId="0" fillId="4" borderId="18" xfId="0" applyFill="1" applyBorder="1" applyAlignment="1">
      <alignment horizontal="center"/>
    </xf>
    <xf numFmtId="0" fontId="41" fillId="0" borderId="19" xfId="0" applyFont="1" applyBorder="1"/>
    <xf numFmtId="2" fontId="0" fillId="0" borderId="0" xfId="0" applyNumberFormat="1"/>
    <xf numFmtId="2" fontId="36" fillId="0" borderId="0" xfId="0" applyNumberFormat="1" applyFont="1"/>
    <xf numFmtId="4" fontId="16" fillId="0" borderId="0" xfId="0" applyNumberFormat="1" applyFont="1"/>
    <xf numFmtId="4" fontId="6" fillId="2" borderId="0" xfId="0" applyNumberFormat="1" applyFont="1" applyFill="1" applyAlignment="1">
      <alignment horizontal="right"/>
    </xf>
    <xf numFmtId="4" fontId="3" fillId="5" borderId="3" xfId="2" applyNumberFormat="1" applyFont="1" applyFill="1" applyBorder="1" applyAlignment="1">
      <alignment horizontal="right" vertical="center" wrapText="1"/>
    </xf>
    <xf numFmtId="4" fontId="3" fillId="8" borderId="3" xfId="2" applyNumberFormat="1" applyFont="1" applyFill="1" applyBorder="1" applyAlignment="1">
      <alignment horizontal="right" vertical="center" wrapText="1"/>
    </xf>
    <xf numFmtId="4" fontId="3" fillId="14" borderId="3" xfId="2" applyNumberFormat="1" applyFont="1" applyFill="1" applyBorder="1" applyAlignment="1">
      <alignment horizontal="right" vertical="center" wrapText="1"/>
    </xf>
    <xf numFmtId="0" fontId="56" fillId="0" borderId="0" xfId="0" applyFont="1"/>
    <xf numFmtId="4" fontId="45" fillId="0" borderId="5" xfId="0" applyNumberFormat="1" applyFont="1" applyBorder="1"/>
    <xf numFmtId="4" fontId="49" fillId="2" borderId="3" xfId="0" applyNumberFormat="1" applyFont="1" applyFill="1" applyBorder="1"/>
    <xf numFmtId="4" fontId="6" fillId="2" borderId="3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4" fontId="3" fillId="14" borderId="3" xfId="0" applyNumberFormat="1" applyFont="1" applyFill="1" applyBorder="1" applyAlignment="1">
      <alignment horizontal="right" vertical="center" wrapText="1"/>
    </xf>
    <xf numFmtId="4" fontId="6" fillId="14" borderId="3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3" fillId="14" borderId="0" xfId="0" applyFont="1" applyFill="1" applyBorder="1" applyAlignment="1">
      <alignment horizontal="left" vertical="center" wrapText="1" indent="1"/>
    </xf>
    <xf numFmtId="0" fontId="6" fillId="14" borderId="0" xfId="0" applyFont="1" applyFill="1" applyBorder="1" applyAlignment="1">
      <alignment horizontal="left" vertical="center" wrapText="1" indent="1"/>
    </xf>
    <xf numFmtId="0" fontId="6" fillId="14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0" fillId="14" borderId="0" xfId="0" applyFill="1" applyBorder="1"/>
    <xf numFmtId="4" fontId="40" fillId="2" borderId="5" xfId="0" applyNumberFormat="1" applyFont="1" applyFill="1" applyBorder="1" applyAlignment="1">
      <alignment vertical="center"/>
    </xf>
    <xf numFmtId="2" fontId="35" fillId="0" borderId="6" xfId="0" applyNumberFormat="1" applyFont="1" applyBorder="1"/>
    <xf numFmtId="0" fontId="0" fillId="4" borderId="20" xfId="0" applyFill="1" applyBorder="1" applyAlignment="1">
      <alignment horizontal="center"/>
    </xf>
    <xf numFmtId="4" fontId="48" fillId="2" borderId="5" xfId="0" applyNumberFormat="1" applyFont="1" applyFill="1" applyBorder="1" applyAlignment="1">
      <alignment horizontal="right" vertical="center"/>
    </xf>
    <xf numFmtId="4" fontId="45" fillId="2" borderId="5" xfId="0" applyNumberFormat="1" applyFont="1" applyFill="1" applyBorder="1" applyAlignment="1">
      <alignment horizontal="right" vertical="center"/>
    </xf>
    <xf numFmtId="4" fontId="33" fillId="2" borderId="5" xfId="0" applyNumberFormat="1" applyFont="1" applyFill="1" applyBorder="1" applyAlignment="1">
      <alignment horizontal="right" vertical="center"/>
    </xf>
    <xf numFmtId="4" fontId="49" fillId="2" borderId="13" xfId="0" applyNumberFormat="1" applyFont="1" applyFill="1" applyBorder="1" applyAlignment="1">
      <alignment horizontal="right" vertical="center"/>
    </xf>
    <xf numFmtId="4" fontId="33" fillId="2" borderId="6" xfId="0" applyNumberFormat="1" applyFont="1" applyFill="1" applyBorder="1" applyAlignment="1">
      <alignment horizontal="right" vertical="center"/>
    </xf>
    <xf numFmtId="4" fontId="48" fillId="2" borderId="5" xfId="2" applyNumberFormat="1" applyFont="1" applyFill="1" applyBorder="1" applyAlignment="1">
      <alignment horizontal="right"/>
    </xf>
    <xf numFmtId="4" fontId="45" fillId="2" borderId="5" xfId="2" applyNumberFormat="1" applyFont="1" applyFill="1" applyBorder="1" applyAlignment="1">
      <alignment horizontal="right"/>
    </xf>
    <xf numFmtId="4" fontId="49" fillId="0" borderId="5" xfId="0" applyNumberFormat="1" applyFont="1" applyBorder="1"/>
    <xf numFmtId="4" fontId="49" fillId="0" borderId="13" xfId="0" applyNumberFormat="1" applyFont="1" applyBorder="1"/>
    <xf numFmtId="4" fontId="49" fillId="0" borderId="6" xfId="0" applyNumberFormat="1" applyFont="1" applyBorder="1"/>
    <xf numFmtId="4" fontId="35" fillId="0" borderId="5" xfId="0" applyNumberFormat="1" applyFont="1" applyBorder="1"/>
    <xf numFmtId="4" fontId="6" fillId="4" borderId="9" xfId="0" applyNumberFormat="1" applyFont="1" applyFill="1" applyBorder="1" applyAlignment="1">
      <alignment horizontal="center" vertical="center" wrapText="1"/>
    </xf>
    <xf numFmtId="4" fontId="0" fillId="4" borderId="5" xfId="0" applyNumberFormat="1" applyFill="1" applyBorder="1" applyAlignment="1">
      <alignment horizontal="center"/>
    </xf>
    <xf numFmtId="4" fontId="50" fillId="0" borderId="6" xfId="0" applyNumberFormat="1" applyFont="1" applyBorder="1"/>
    <xf numFmtId="0" fontId="18" fillId="0" borderId="0" xfId="1"/>
    <xf numFmtId="4" fontId="6" fillId="2" borderId="0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center" vertical="center" wrapText="1"/>
    </xf>
    <xf numFmtId="2" fontId="53" fillId="2" borderId="0" xfId="0" applyNumberFormat="1" applyFont="1" applyFill="1" applyBorder="1"/>
    <xf numFmtId="0" fontId="0" fillId="2" borderId="0" xfId="0" applyFill="1" applyBorder="1"/>
    <xf numFmtId="4" fontId="2" fillId="2" borderId="0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4" fontId="3" fillId="2" borderId="0" xfId="0" applyNumberFormat="1" applyFont="1" applyFill="1" applyBorder="1"/>
    <xf numFmtId="4" fontId="6" fillId="2" borderId="0" xfId="0" quotePrefix="1" applyNumberFormat="1" applyFont="1" applyFill="1" applyBorder="1" applyAlignment="1">
      <alignment horizontal="left" wrapText="1"/>
    </xf>
    <xf numFmtId="4" fontId="6" fillId="2" borderId="0" xfId="0" quotePrefix="1" applyNumberFormat="1" applyFont="1" applyFill="1" applyBorder="1" applyAlignment="1">
      <alignment horizontal="center" wrapText="1"/>
    </xf>
    <xf numFmtId="4" fontId="6" fillId="2" borderId="0" xfId="0" quotePrefix="1" applyNumberFormat="1" applyFont="1" applyFill="1" applyBorder="1" applyAlignment="1">
      <alignment horizontal="left"/>
    </xf>
    <xf numFmtId="4" fontId="6" fillId="2" borderId="0" xfId="0" applyNumberFormat="1" applyFont="1" applyFill="1" applyBorder="1" applyAlignment="1">
      <alignment horizontal="right" wrapText="1"/>
    </xf>
    <xf numFmtId="4" fontId="2" fillId="2" borderId="0" xfId="0" quotePrefix="1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52" fillId="2" borderId="0" xfId="0" applyFont="1" applyFill="1" applyBorder="1" applyAlignment="1">
      <alignment wrapText="1"/>
    </xf>
    <xf numFmtId="4" fontId="10" fillId="2" borderId="0" xfId="0" quotePrefix="1" applyNumberFormat="1" applyFont="1" applyFill="1" applyBorder="1" applyAlignment="1">
      <alignment horizontal="right"/>
    </xf>
    <xf numFmtId="4" fontId="10" fillId="2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right"/>
    </xf>
    <xf numFmtId="4" fontId="8" fillId="2" borderId="3" xfId="0" applyNumberFormat="1" applyFont="1" applyFill="1" applyBorder="1" applyAlignment="1">
      <alignment horizontal="right" vertical="center"/>
    </xf>
    <xf numFmtId="4" fontId="40" fillId="10" borderId="3" xfId="0" applyNumberFormat="1" applyFont="1" applyFill="1" applyBorder="1" applyAlignment="1">
      <alignment horizontal="right"/>
    </xf>
    <xf numFmtId="4" fontId="40" fillId="9" borderId="3" xfId="0" applyNumberFormat="1" applyFont="1" applyFill="1" applyBorder="1" applyAlignment="1">
      <alignment horizontal="right"/>
    </xf>
    <xf numFmtId="0" fontId="0" fillId="2" borderId="3" xfId="0" applyFill="1" applyBorder="1"/>
    <xf numFmtId="4" fontId="40" fillId="5" borderId="3" xfId="0" applyNumberFormat="1" applyFont="1" applyFill="1" applyBorder="1" applyAlignment="1">
      <alignment horizontal="right"/>
    </xf>
    <xf numFmtId="4" fontId="40" fillId="7" borderId="3" xfId="0" applyNumberFormat="1" applyFont="1" applyFill="1" applyBorder="1" applyAlignment="1">
      <alignment horizontal="right"/>
    </xf>
    <xf numFmtId="4" fontId="40" fillId="14" borderId="3" xfId="0" applyNumberFormat="1" applyFont="1" applyFill="1" applyBorder="1" applyAlignment="1">
      <alignment horizontal="right"/>
    </xf>
    <xf numFmtId="4" fontId="40" fillId="2" borderId="3" xfId="2" applyNumberFormat="1" applyFont="1" applyFill="1" applyBorder="1" applyAlignment="1">
      <alignment horizontal="right"/>
    </xf>
    <xf numFmtId="4" fontId="40" fillId="2" borderId="3" xfId="0" applyNumberFormat="1" applyFont="1" applyFill="1" applyBorder="1" applyAlignment="1">
      <alignment horizontal="right"/>
    </xf>
    <xf numFmtId="4" fontId="40" fillId="6" borderId="3" xfId="0" applyNumberFormat="1" applyFont="1" applyFill="1" applyBorder="1" applyAlignment="1">
      <alignment horizontal="right"/>
    </xf>
    <xf numFmtId="4" fontId="59" fillId="9" borderId="3" xfId="0" applyNumberFormat="1" applyFont="1" applyFill="1" applyBorder="1" applyAlignment="1">
      <alignment horizontal="right" wrapText="1"/>
    </xf>
    <xf numFmtId="4" fontId="60" fillId="5" borderId="3" xfId="0" applyNumberFormat="1" applyFont="1" applyFill="1" applyBorder="1" applyAlignment="1">
      <alignment horizontal="right"/>
    </xf>
    <xf numFmtId="4" fontId="60" fillId="6" borderId="3" xfId="0" applyNumberFormat="1" applyFont="1" applyFill="1" applyBorder="1" applyAlignment="1">
      <alignment horizontal="right"/>
    </xf>
    <xf numFmtId="4" fontId="60" fillId="21" borderId="3" xfId="0" applyNumberFormat="1" applyFont="1" applyFill="1" applyBorder="1" applyAlignment="1">
      <alignment horizontal="right"/>
    </xf>
    <xf numFmtId="4" fontId="40" fillId="0" borderId="3" xfId="0" applyNumberFormat="1" applyFont="1" applyBorder="1" applyAlignment="1">
      <alignment horizontal="right"/>
    </xf>
    <xf numFmtId="4" fontId="49" fillId="12" borderId="3" xfId="0" applyNumberFormat="1" applyFont="1" applyFill="1" applyBorder="1" applyAlignment="1">
      <alignment horizontal="right"/>
    </xf>
    <xf numFmtId="4" fontId="40" fillId="8" borderId="3" xfId="0" applyNumberFormat="1" applyFont="1" applyFill="1" applyBorder="1" applyAlignment="1">
      <alignment horizontal="right"/>
    </xf>
    <xf numFmtId="4" fontId="40" fillId="8" borderId="3" xfId="2" applyNumberFormat="1" applyFont="1" applyFill="1" applyBorder="1" applyAlignment="1">
      <alignment horizontal="right"/>
    </xf>
    <xf numFmtId="4" fontId="40" fillId="14" borderId="3" xfId="2" applyNumberFormat="1" applyFont="1" applyFill="1" applyBorder="1" applyAlignment="1">
      <alignment horizontal="right"/>
    </xf>
    <xf numFmtId="4" fontId="40" fillId="11" borderId="3" xfId="0" applyNumberFormat="1" applyFont="1" applyFill="1" applyBorder="1" applyAlignment="1">
      <alignment horizontal="right"/>
    </xf>
    <xf numFmtId="4" fontId="49" fillId="10" borderId="3" xfId="0" applyNumberFormat="1" applyFont="1" applyFill="1" applyBorder="1" applyAlignment="1">
      <alignment horizontal="right"/>
    </xf>
    <xf numFmtId="4" fontId="59" fillId="5" borderId="3" xfId="0" applyNumberFormat="1" applyFont="1" applyFill="1" applyBorder="1" applyAlignment="1">
      <alignment horizontal="right"/>
    </xf>
    <xf numFmtId="4" fontId="40" fillId="15" borderId="3" xfId="0" applyNumberFormat="1" applyFont="1" applyFill="1" applyBorder="1" applyAlignment="1">
      <alignment horizontal="right"/>
    </xf>
    <xf numFmtId="4" fontId="40" fillId="4" borderId="3" xfId="0" applyNumberFormat="1" applyFont="1" applyFill="1" applyBorder="1" applyAlignment="1">
      <alignment horizontal="right"/>
    </xf>
    <xf numFmtId="4" fontId="40" fillId="16" borderId="3" xfId="0" applyNumberFormat="1" applyFont="1" applyFill="1" applyBorder="1" applyAlignment="1">
      <alignment horizontal="right"/>
    </xf>
    <xf numFmtId="4" fontId="40" fillId="18" borderId="3" xfId="2" applyNumberFormat="1" applyFont="1" applyFill="1" applyBorder="1" applyAlignment="1">
      <alignment horizontal="right"/>
    </xf>
    <xf numFmtId="4" fontId="0" fillId="2" borderId="3" xfId="0" applyNumberFormat="1" applyFill="1" applyBorder="1"/>
    <xf numFmtId="4" fontId="0" fillId="0" borderId="3" xfId="0" applyNumberFormat="1" applyBorder="1"/>
    <xf numFmtId="4" fontId="49" fillId="11" borderId="3" xfId="0" applyNumberFormat="1" applyFont="1" applyFill="1" applyBorder="1" applyAlignment="1">
      <alignment horizontal="right"/>
    </xf>
    <xf numFmtId="4" fontId="0" fillId="14" borderId="3" xfId="0" applyNumberFormat="1" applyFill="1" applyBorder="1" applyAlignment="1">
      <alignment horizontal="right"/>
    </xf>
    <xf numFmtId="4" fontId="60" fillId="11" borderId="3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8" fillId="2" borderId="4" xfId="0" applyNumberFormat="1" applyFont="1" applyFill="1" applyBorder="1" applyAlignment="1">
      <alignment horizontal="right"/>
    </xf>
    <xf numFmtId="0" fontId="31" fillId="9" borderId="1" xfId="0" applyFont="1" applyFill="1" applyBorder="1" applyAlignment="1">
      <alignment wrapText="1"/>
    </xf>
    <xf numFmtId="4" fontId="8" fillId="2" borderId="0" xfId="0" applyNumberFormat="1" applyFont="1" applyFill="1" applyBorder="1" applyAlignment="1">
      <alignment vertical="center"/>
    </xf>
    <xf numFmtId="4" fontId="12" fillId="2" borderId="0" xfId="0" applyNumberFormat="1" applyFont="1" applyFill="1" applyBorder="1" applyAlignment="1">
      <alignment wrapText="1"/>
    </xf>
    <xf numFmtId="0" fontId="15" fillId="0" borderId="0" xfId="0" applyFont="1" applyAlignment="1">
      <alignment wrapText="1"/>
    </xf>
    <xf numFmtId="4" fontId="8" fillId="2" borderId="0" xfId="0" applyNumberFormat="1" applyFont="1" applyFill="1" applyBorder="1" applyAlignment="1">
      <alignment vertical="center" wrapText="1"/>
    </xf>
    <xf numFmtId="4" fontId="10" fillId="2" borderId="0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8" fillId="0" borderId="0" xfId="1"/>
    <xf numFmtId="0" fontId="2" fillId="17" borderId="2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left" vertical="center" wrapText="1" indent="1"/>
    </xf>
    <xf numFmtId="0" fontId="6" fillId="8" borderId="4" xfId="0" applyFont="1" applyFill="1" applyBorder="1" applyAlignment="1">
      <alignment horizontal="left" vertical="center" wrapText="1" indent="1"/>
    </xf>
    <xf numFmtId="0" fontId="3" fillId="5" borderId="2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 indent="1"/>
    </xf>
    <xf numFmtId="0" fontId="3" fillId="8" borderId="4" xfId="0" applyFont="1" applyFill="1" applyBorder="1" applyAlignment="1">
      <alignment horizontal="left" vertical="center" wrapText="1" indent="1"/>
    </xf>
    <xf numFmtId="0" fontId="6" fillId="22" borderId="1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left" vertical="center" wrapText="1"/>
    </xf>
    <xf numFmtId="0" fontId="6" fillId="14" borderId="2" xfId="0" applyFont="1" applyFill="1" applyBorder="1" applyAlignment="1">
      <alignment horizontal="left" vertical="center" wrapText="1"/>
    </xf>
    <xf numFmtId="0" fontId="3" fillId="14" borderId="2" xfId="0" applyFont="1" applyFill="1" applyBorder="1" applyAlignment="1">
      <alignment horizontal="center" vertical="center" wrapText="1"/>
    </xf>
    <xf numFmtId="0" fontId="3" fillId="14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4" fontId="31" fillId="9" borderId="1" xfId="0" applyNumberFormat="1" applyFont="1" applyFill="1" applyBorder="1" applyAlignment="1">
      <alignment wrapText="1"/>
    </xf>
    <xf numFmtId="4" fontId="6" fillId="22" borderId="1" xfId="0" applyNumberFormat="1" applyFont="1" applyFill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wrapText="1"/>
    </xf>
    <xf numFmtId="4" fontId="6" fillId="8" borderId="1" xfId="0" applyNumberFormat="1" applyFont="1" applyFill="1" applyBorder="1" applyAlignment="1">
      <alignment wrapText="1"/>
    </xf>
    <xf numFmtId="4" fontId="6" fillId="14" borderId="1" xfId="0" applyNumberFormat="1" applyFont="1" applyFill="1" applyBorder="1" applyAlignment="1">
      <alignment wrapText="1"/>
    </xf>
    <xf numFmtId="4" fontId="8" fillId="3" borderId="2" xfId="0" applyNumberFormat="1" applyFont="1" applyFill="1" applyBorder="1" applyAlignment="1">
      <alignment vertical="center"/>
    </xf>
    <xf numFmtId="4" fontId="6" fillId="14" borderId="1" xfId="0" applyNumberFormat="1" applyFont="1" applyFill="1" applyBorder="1" applyAlignment="1">
      <alignment horizontal="left" vertical="center" wrapText="1"/>
    </xf>
    <xf numFmtId="4" fontId="31" fillId="9" borderId="3" xfId="0" applyNumberFormat="1" applyFont="1" applyFill="1" applyBorder="1" applyAlignment="1">
      <alignment wrapText="1"/>
    </xf>
    <xf numFmtId="4" fontId="31" fillId="10" borderId="1" xfId="0" applyNumberFormat="1" applyFont="1" applyFill="1" applyBorder="1" applyAlignment="1">
      <alignment wrapText="1"/>
    </xf>
    <xf numFmtId="0" fontId="31" fillId="4" borderId="23" xfId="0" applyFont="1" applyFill="1" applyBorder="1" applyAlignment="1">
      <alignment horizontal="center" vertical="center" wrapText="1"/>
    </xf>
    <xf numFmtId="4" fontId="2" fillId="17" borderId="5" xfId="0" applyNumberFormat="1" applyFont="1" applyFill="1" applyBorder="1" applyAlignment="1">
      <alignment horizontal="right" vertical="center" wrapText="1"/>
    </xf>
    <xf numFmtId="4" fontId="10" fillId="19" borderId="5" xfId="0" applyNumberFormat="1" applyFont="1" applyFill="1" applyBorder="1" applyAlignment="1">
      <alignment horizontal="right" vertical="center" wrapText="1"/>
    </xf>
    <xf numFmtId="4" fontId="8" fillId="10" borderId="5" xfId="0" applyNumberFormat="1" applyFont="1" applyFill="1" applyBorder="1" applyAlignment="1">
      <alignment horizontal="right"/>
    </xf>
    <xf numFmtId="4" fontId="8" fillId="9" borderId="5" xfId="0" applyNumberFormat="1" applyFont="1" applyFill="1" applyBorder="1" applyAlignment="1">
      <alignment horizontal="right"/>
    </xf>
    <xf numFmtId="4" fontId="8" fillId="2" borderId="5" xfId="0" applyNumberFormat="1" applyFont="1" applyFill="1" applyBorder="1" applyAlignment="1">
      <alignment horizontal="right"/>
    </xf>
    <xf numFmtId="4" fontId="8" fillId="5" borderId="5" xfId="0" applyNumberFormat="1" applyFont="1" applyFill="1" applyBorder="1" applyAlignment="1">
      <alignment horizontal="right"/>
    </xf>
    <xf numFmtId="4" fontId="8" fillId="7" borderId="5" xfId="0" applyNumberFormat="1" applyFont="1" applyFill="1" applyBorder="1" applyAlignment="1">
      <alignment horizontal="right"/>
    </xf>
    <xf numFmtId="0" fontId="8" fillId="14" borderId="25" xfId="0" applyFont="1" applyFill="1" applyBorder="1" applyAlignment="1">
      <alignment horizontal="left" vertical="center" wrapText="1" indent="1"/>
    </xf>
    <xf numFmtId="4" fontId="8" fillId="14" borderId="5" xfId="0" applyNumberFormat="1" applyFont="1" applyFill="1" applyBorder="1" applyAlignment="1">
      <alignment horizontal="right"/>
    </xf>
    <xf numFmtId="4" fontId="8" fillId="2" borderId="5" xfId="2" applyNumberFormat="1" applyFont="1" applyFill="1" applyBorder="1" applyAlignment="1">
      <alignment horizontal="right"/>
    </xf>
    <xf numFmtId="0" fontId="3" fillId="2" borderId="25" xfId="0" applyFont="1" applyFill="1" applyBorder="1" applyAlignment="1">
      <alignment horizontal="left" vertical="center" wrapText="1" indent="1"/>
    </xf>
    <xf numFmtId="0" fontId="3" fillId="14" borderId="25" xfId="0" applyFont="1" applyFill="1" applyBorder="1" applyAlignment="1">
      <alignment horizontal="left" vertical="center" wrapText="1" indent="1"/>
    </xf>
    <xf numFmtId="0" fontId="3" fillId="7" borderId="25" xfId="0" applyFont="1" applyFill="1" applyBorder="1" applyAlignment="1">
      <alignment horizontal="left" vertical="center" wrapText="1" indent="1"/>
    </xf>
    <xf numFmtId="4" fontId="8" fillId="6" borderId="5" xfId="0" applyNumberFormat="1" applyFont="1" applyFill="1" applyBorder="1" applyAlignment="1">
      <alignment horizontal="right"/>
    </xf>
    <xf numFmtId="0" fontId="6" fillId="14" borderId="25" xfId="0" applyFont="1" applyFill="1" applyBorder="1" applyAlignment="1">
      <alignment horizontal="left" vertical="center" wrapText="1" indent="1"/>
    </xf>
    <xf numFmtId="4" fontId="3" fillId="2" borderId="5" xfId="2" applyNumberFormat="1" applyFont="1" applyFill="1" applyBorder="1" applyAlignment="1">
      <alignment horizontal="right"/>
    </xf>
    <xf numFmtId="4" fontId="10" fillId="9" borderId="5" xfId="0" applyNumberFormat="1" applyFont="1" applyFill="1" applyBorder="1" applyAlignment="1">
      <alignment horizontal="right" wrapText="1"/>
    </xf>
    <xf numFmtId="0" fontId="3" fillId="2" borderId="25" xfId="0" applyFont="1" applyFill="1" applyBorder="1" applyAlignment="1">
      <alignment horizontal="left" vertical="center" indent="1"/>
    </xf>
    <xf numFmtId="4" fontId="29" fillId="5" borderId="5" xfId="0" applyNumberFormat="1" applyFont="1" applyFill="1" applyBorder="1" applyAlignment="1">
      <alignment horizontal="right"/>
    </xf>
    <xf numFmtId="4" fontId="29" fillId="6" borderId="5" xfId="0" applyNumberFormat="1" applyFont="1" applyFill="1" applyBorder="1" applyAlignment="1">
      <alignment horizontal="right"/>
    </xf>
    <xf numFmtId="4" fontId="29" fillId="21" borderId="5" xfId="0" applyNumberFormat="1" applyFont="1" applyFill="1" applyBorder="1" applyAlignment="1">
      <alignment horizontal="right"/>
    </xf>
    <xf numFmtId="0" fontId="37" fillId="12" borderId="25" xfId="0" applyFont="1" applyFill="1" applyBorder="1" applyAlignment="1">
      <alignment horizontal="left" vertical="center" indent="1"/>
    </xf>
    <xf numFmtId="4" fontId="33" fillId="12" borderId="5" xfId="0" applyNumberFormat="1" applyFont="1" applyFill="1" applyBorder="1" applyAlignment="1">
      <alignment horizontal="right"/>
    </xf>
    <xf numFmtId="4" fontId="40" fillId="10" borderId="5" xfId="0" applyNumberFormat="1" applyFont="1" applyFill="1" applyBorder="1" applyAlignment="1">
      <alignment horizontal="right"/>
    </xf>
    <xf numFmtId="0" fontId="3" fillId="5" borderId="25" xfId="0" applyFont="1" applyFill="1" applyBorder="1" applyAlignment="1">
      <alignment horizontal="left" vertical="center" wrapText="1" indent="1"/>
    </xf>
    <xf numFmtId="4" fontId="40" fillId="5" borderId="5" xfId="0" applyNumberFormat="1" applyFont="1" applyFill="1" applyBorder="1" applyAlignment="1">
      <alignment horizontal="right"/>
    </xf>
    <xf numFmtId="0" fontId="3" fillId="8" borderId="25" xfId="0" applyFont="1" applyFill="1" applyBorder="1" applyAlignment="1">
      <alignment horizontal="left" vertical="center" wrapText="1" indent="1"/>
    </xf>
    <xf numFmtId="4" fontId="40" fillId="8" borderId="5" xfId="0" applyNumberFormat="1" applyFont="1" applyFill="1" applyBorder="1" applyAlignment="1">
      <alignment horizontal="right"/>
    </xf>
    <xf numFmtId="4" fontId="40" fillId="14" borderId="5" xfId="0" applyNumberFormat="1" applyFont="1" applyFill="1" applyBorder="1" applyAlignment="1">
      <alignment horizontal="right"/>
    </xf>
    <xf numFmtId="4" fontId="6" fillId="14" borderId="5" xfId="0" applyNumberFormat="1" applyFont="1" applyFill="1" applyBorder="1" applyAlignment="1">
      <alignment horizontal="left" vertical="center" wrapText="1"/>
    </xf>
    <xf numFmtId="4" fontId="8" fillId="8" borderId="5" xfId="0" applyNumberFormat="1" applyFont="1" applyFill="1" applyBorder="1" applyAlignment="1">
      <alignment horizontal="right"/>
    </xf>
    <xf numFmtId="4" fontId="3" fillId="2" borderId="5" xfId="0" applyNumberFormat="1" applyFont="1" applyFill="1" applyBorder="1" applyAlignment="1">
      <alignment horizontal="right"/>
    </xf>
    <xf numFmtId="4" fontId="3" fillId="8" borderId="26" xfId="0" applyNumberFormat="1" applyFont="1" applyFill="1" applyBorder="1" applyAlignment="1">
      <alignment horizontal="right"/>
    </xf>
    <xf numFmtId="4" fontId="3" fillId="14" borderId="5" xfId="0" applyNumberFormat="1" applyFont="1" applyFill="1" applyBorder="1" applyAlignment="1">
      <alignment horizontal="right" vertical="center" wrapText="1"/>
    </xf>
    <xf numFmtId="4" fontId="3" fillId="5" borderId="26" xfId="0" applyNumberFormat="1" applyFont="1" applyFill="1" applyBorder="1" applyAlignment="1">
      <alignment horizontal="right"/>
    </xf>
    <xf numFmtId="0" fontId="31" fillId="9" borderId="25" xfId="0" applyFont="1" applyFill="1" applyBorder="1" applyAlignment="1">
      <alignment vertical="center"/>
    </xf>
    <xf numFmtId="4" fontId="31" fillId="9" borderId="5" xfId="0" applyNumberFormat="1" applyFont="1" applyFill="1" applyBorder="1" applyAlignment="1">
      <alignment wrapText="1"/>
    </xf>
    <xf numFmtId="4" fontId="6" fillId="22" borderId="5" xfId="0" applyNumberFormat="1" applyFont="1" applyFill="1" applyBorder="1" applyAlignment="1">
      <alignment horizontal="center" vertical="center" wrapText="1"/>
    </xf>
    <xf numFmtId="4" fontId="6" fillId="5" borderId="5" xfId="0" applyNumberFormat="1" applyFont="1" applyFill="1" applyBorder="1" applyAlignment="1">
      <alignment wrapText="1"/>
    </xf>
    <xf numFmtId="4" fontId="6" fillId="8" borderId="5" xfId="0" applyNumberFormat="1" applyFont="1" applyFill="1" applyBorder="1" applyAlignment="1">
      <alignment wrapText="1"/>
    </xf>
    <xf numFmtId="4" fontId="6" fillId="14" borderId="5" xfId="0" applyNumberFormat="1" applyFont="1" applyFill="1" applyBorder="1" applyAlignment="1">
      <alignment wrapText="1"/>
    </xf>
    <xf numFmtId="4" fontId="0" fillId="0" borderId="0" xfId="0" applyNumberFormat="1" applyBorder="1"/>
    <xf numFmtId="4" fontId="0" fillId="0" borderId="20" xfId="0" applyNumberFormat="1" applyBorder="1"/>
    <xf numFmtId="4" fontId="31" fillId="10" borderId="5" xfId="0" applyNumberFormat="1" applyFont="1" applyFill="1" applyBorder="1" applyAlignment="1">
      <alignment wrapText="1"/>
    </xf>
    <xf numFmtId="0" fontId="31" fillId="10" borderId="25" xfId="0" applyFont="1" applyFill="1" applyBorder="1" applyAlignment="1">
      <alignment horizontal="left" vertical="center" indent="1"/>
    </xf>
    <xf numFmtId="4" fontId="29" fillId="10" borderId="5" xfId="0" applyNumberFormat="1" applyFont="1" applyFill="1" applyBorder="1" applyAlignment="1">
      <alignment horizontal="right"/>
    </xf>
    <xf numFmtId="0" fontId="31" fillId="11" borderId="25" xfId="0" applyFont="1" applyFill="1" applyBorder="1" applyAlignment="1">
      <alignment vertical="center"/>
    </xf>
    <xf numFmtId="4" fontId="8" fillId="11" borderId="5" xfId="0" applyNumberFormat="1" applyFont="1" applyFill="1" applyBorder="1" applyAlignment="1">
      <alignment horizontal="right"/>
    </xf>
    <xf numFmtId="4" fontId="8" fillId="8" borderId="5" xfId="2" applyNumberFormat="1" applyFont="1" applyFill="1" applyBorder="1" applyAlignment="1">
      <alignment horizontal="right"/>
    </xf>
    <xf numFmtId="0" fontId="31" fillId="11" borderId="25" xfId="0" applyFont="1" applyFill="1" applyBorder="1" applyAlignment="1">
      <alignment horizontal="left" vertical="center" indent="1"/>
    </xf>
    <xf numFmtId="0" fontId="3" fillId="20" borderId="25" xfId="0" applyFont="1" applyFill="1" applyBorder="1" applyAlignment="1">
      <alignment horizontal="left" vertical="center" wrapText="1" indent="1"/>
    </xf>
    <xf numFmtId="4" fontId="8" fillId="20" borderId="5" xfId="0" applyNumberFormat="1" applyFont="1" applyFill="1" applyBorder="1" applyAlignment="1">
      <alignment horizontal="right" vertical="center" wrapText="1"/>
    </xf>
    <xf numFmtId="4" fontId="10" fillId="10" borderId="5" xfId="0" applyNumberFormat="1" applyFont="1" applyFill="1" applyBorder="1" applyAlignment="1">
      <alignment horizontal="right"/>
    </xf>
    <xf numFmtId="0" fontId="17" fillId="2" borderId="25" xfId="0" applyFont="1" applyFill="1" applyBorder="1" applyAlignment="1">
      <alignment vertical="center"/>
    </xf>
    <xf numFmtId="0" fontId="6" fillId="5" borderId="25" xfId="0" applyFont="1" applyFill="1" applyBorder="1" applyAlignment="1">
      <alignment horizontal="left" vertical="center" wrapText="1" indent="1"/>
    </xf>
    <xf numFmtId="0" fontId="6" fillId="8" borderId="25" xfId="0" applyFont="1" applyFill="1" applyBorder="1" applyAlignment="1">
      <alignment horizontal="left" vertical="center" wrapText="1" indent="1"/>
    </xf>
    <xf numFmtId="0" fontId="31" fillId="10" borderId="25" xfId="0" applyFont="1" applyFill="1" applyBorder="1" applyAlignment="1">
      <alignment vertical="center"/>
    </xf>
    <xf numFmtId="4" fontId="33" fillId="10" borderId="5" xfId="0" applyNumberFormat="1" applyFont="1" applyFill="1" applyBorder="1" applyAlignment="1">
      <alignment horizontal="right"/>
    </xf>
    <xf numFmtId="4" fontId="8" fillId="14" borderId="5" xfId="2" applyNumberFormat="1" applyFont="1" applyFill="1" applyBorder="1" applyAlignment="1">
      <alignment horizontal="right"/>
    </xf>
    <xf numFmtId="0" fontId="6" fillId="5" borderId="25" xfId="0" applyFont="1" applyFill="1" applyBorder="1" applyAlignment="1">
      <alignment horizontal="center" vertical="center" wrapText="1"/>
    </xf>
    <xf numFmtId="0" fontId="3" fillId="15" borderId="25" xfId="0" applyFont="1" applyFill="1" applyBorder="1" applyAlignment="1">
      <alignment horizontal="center" vertical="center" wrapText="1"/>
    </xf>
    <xf numFmtId="4" fontId="8" fillId="15" borderId="5" xfId="0" applyNumberFormat="1" applyFont="1" applyFill="1" applyBorder="1" applyAlignment="1">
      <alignment horizontal="right"/>
    </xf>
    <xf numFmtId="0" fontId="3" fillId="4" borderId="25" xfId="0" applyFont="1" applyFill="1" applyBorder="1" applyAlignment="1">
      <alignment horizontal="center" vertical="center" wrapText="1"/>
    </xf>
    <xf numFmtId="4" fontId="8" fillId="4" borderId="5" xfId="0" applyNumberFormat="1" applyFont="1" applyFill="1" applyBorder="1" applyAlignment="1">
      <alignment horizontal="right"/>
    </xf>
    <xf numFmtId="0" fontId="3" fillId="2" borderId="25" xfId="0" applyFont="1" applyFill="1" applyBorder="1" applyAlignment="1">
      <alignment horizontal="center" vertical="center" wrapText="1"/>
    </xf>
    <xf numFmtId="0" fontId="3" fillId="14" borderId="25" xfId="0" applyFont="1" applyFill="1" applyBorder="1" applyAlignment="1">
      <alignment horizontal="center" vertical="center" wrapText="1"/>
    </xf>
    <xf numFmtId="0" fontId="3" fillId="16" borderId="25" xfId="0" applyFont="1" applyFill="1" applyBorder="1" applyAlignment="1">
      <alignment horizontal="left" vertical="center" wrapText="1" indent="1"/>
    </xf>
    <xf numFmtId="0" fontId="17" fillId="2" borderId="25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left" vertical="center" wrapText="1" indent="1"/>
    </xf>
    <xf numFmtId="4" fontId="33" fillId="11" borderId="5" xfId="0" applyNumberFormat="1" applyFont="1" applyFill="1" applyBorder="1" applyAlignment="1">
      <alignment horizontal="right"/>
    </xf>
    <xf numFmtId="0" fontId="6" fillId="14" borderId="25" xfId="0" applyFont="1" applyFill="1" applyBorder="1" applyAlignment="1">
      <alignment vertical="center" wrapText="1"/>
    </xf>
    <xf numFmtId="0" fontId="6" fillId="11" borderId="25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left" vertical="center" wrapText="1" indent="1"/>
    </xf>
    <xf numFmtId="4" fontId="8" fillId="18" borderId="5" xfId="2" applyNumberFormat="1" applyFont="1" applyFill="1" applyBorder="1" applyAlignment="1">
      <alignment horizontal="right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wrapText="1"/>
    </xf>
    <xf numFmtId="0" fontId="0" fillId="0" borderId="19" xfId="0" applyBorder="1"/>
    <xf numFmtId="4" fontId="3" fillId="2" borderId="13" xfId="2" applyNumberFormat="1" applyFont="1" applyFill="1" applyBorder="1" applyAlignment="1">
      <alignment horizontal="right"/>
    </xf>
    <xf numFmtId="4" fontId="8" fillId="2" borderId="13" xfId="2" applyNumberFormat="1" applyFont="1" applyFill="1" applyBorder="1" applyAlignment="1">
      <alignment horizontal="right"/>
    </xf>
    <xf numFmtId="4" fontId="8" fillId="2" borderId="13" xfId="0" applyNumberFormat="1" applyFont="1" applyFill="1" applyBorder="1" applyAlignment="1">
      <alignment horizontal="right"/>
    </xf>
    <xf numFmtId="4" fontId="8" fillId="2" borderId="6" xfId="0" applyNumberFormat="1" applyFont="1" applyFill="1" applyBorder="1" applyAlignment="1">
      <alignment horizontal="right"/>
    </xf>
    <xf numFmtId="0" fontId="16" fillId="0" borderId="0" xfId="0" applyFont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 wrapText="1"/>
    </xf>
    <xf numFmtId="4" fontId="57" fillId="0" borderId="13" xfId="0" applyNumberFormat="1" applyFont="1" applyBorder="1" applyAlignment="1">
      <alignment horizontal="right" vertical="center"/>
    </xf>
    <xf numFmtId="0" fontId="10" fillId="4" borderId="3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4" fontId="58" fillId="17" borderId="21" xfId="0" applyNumberFormat="1" applyFont="1" applyFill="1" applyBorder="1" applyAlignment="1">
      <alignment horizontal="right" vertical="center" wrapText="1"/>
    </xf>
    <xf numFmtId="4" fontId="33" fillId="2" borderId="13" xfId="2" applyNumberFormat="1" applyFont="1" applyFill="1" applyBorder="1" applyAlignment="1">
      <alignment horizontal="right"/>
    </xf>
    <xf numFmtId="0" fontId="60" fillId="4" borderId="2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6" fillId="0" borderId="22" xfId="0" quotePrefix="1" applyFont="1" applyBorder="1" applyAlignment="1">
      <alignment horizontal="left" wrapText="1"/>
    </xf>
    <xf numFmtId="0" fontId="6" fillId="0" borderId="23" xfId="0" quotePrefix="1" applyFont="1" applyBorder="1" applyAlignment="1">
      <alignment horizontal="left" wrapText="1"/>
    </xf>
    <xf numFmtId="0" fontId="6" fillId="0" borderId="23" xfId="0" quotePrefix="1" applyFont="1" applyBorder="1" applyAlignment="1">
      <alignment horizontal="center" wrapText="1"/>
    </xf>
    <xf numFmtId="0" fontId="6" fillId="0" borderId="23" xfId="0" quotePrefix="1" applyFont="1" applyBorder="1" applyAlignment="1">
      <alignment horizontal="left"/>
    </xf>
    <xf numFmtId="0" fontId="16" fillId="4" borderId="8" xfId="0" applyFont="1" applyFill="1" applyBorder="1" applyAlignment="1">
      <alignment horizontal="center" wrapText="1"/>
    </xf>
    <xf numFmtId="0" fontId="16" fillId="4" borderId="9" xfId="0" applyFont="1" applyFill="1" applyBorder="1" applyAlignment="1">
      <alignment horizontal="center" wrapText="1"/>
    </xf>
    <xf numFmtId="4" fontId="6" fillId="3" borderId="5" xfId="0" applyNumberFormat="1" applyFont="1" applyFill="1" applyBorder="1" applyAlignment="1">
      <alignment horizontal="right"/>
    </xf>
    <xf numFmtId="4" fontId="6" fillId="2" borderId="5" xfId="0" applyNumberFormat="1" applyFont="1" applyFill="1" applyBorder="1" applyAlignment="1">
      <alignment horizontal="right"/>
    </xf>
    <xf numFmtId="4" fontId="10" fillId="3" borderId="25" xfId="0" applyNumberFormat="1" applyFont="1" applyFill="1" applyBorder="1" applyAlignment="1">
      <alignment horizontal="left" vertical="center"/>
    </xf>
    <xf numFmtId="4" fontId="2" fillId="0" borderId="30" xfId="0" applyNumberFormat="1" applyFont="1" applyBorder="1" applyAlignment="1">
      <alignment horizontal="center" vertical="center" wrapText="1"/>
    </xf>
    <xf numFmtId="4" fontId="4" fillId="0" borderId="19" xfId="0" applyNumberFormat="1" applyFont="1" applyBorder="1" applyAlignment="1">
      <alignment horizontal="center" vertical="center" wrapText="1"/>
    </xf>
    <xf numFmtId="4" fontId="3" fillId="0" borderId="19" xfId="0" applyNumberFormat="1" applyFont="1" applyBorder="1"/>
    <xf numFmtId="2" fontId="53" fillId="0" borderId="13" xfId="0" applyNumberFormat="1" applyFont="1" applyBorder="1"/>
    <xf numFmtId="0" fontId="0" fillId="0" borderId="31" xfId="0" applyBorder="1"/>
    <xf numFmtId="0" fontId="5" fillId="4" borderId="8" xfId="0" applyFont="1" applyFill="1" applyBorder="1" applyAlignment="1">
      <alignment horizontal="center" vertical="center" wrapText="1"/>
    </xf>
    <xf numFmtId="0" fontId="61" fillId="19" borderId="8" xfId="0" applyFont="1" applyFill="1" applyBorder="1" applyAlignment="1">
      <alignment horizontal="center" vertical="center" wrapText="1"/>
    </xf>
    <xf numFmtId="0" fontId="61" fillId="19" borderId="14" xfId="0" applyFont="1" applyFill="1" applyBorder="1" applyAlignment="1">
      <alignment horizontal="center" vertical="center" wrapText="1"/>
    </xf>
    <xf numFmtId="4" fontId="57" fillId="0" borderId="0" xfId="0" applyNumberFormat="1" applyFont="1" applyBorder="1" applyAlignment="1">
      <alignment horizontal="right" vertical="center"/>
    </xf>
    <xf numFmtId="4" fontId="48" fillId="2" borderId="1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4" fontId="10" fillId="2" borderId="0" xfId="0" quotePrefix="1" applyNumberFormat="1" applyFont="1" applyFill="1" applyBorder="1" applyAlignment="1">
      <alignment horizontal="left" vertical="center" wrapText="1"/>
    </xf>
    <xf numFmtId="4" fontId="8" fillId="2" borderId="0" xfId="0" applyNumberFormat="1" applyFont="1" applyFill="1" applyBorder="1" applyAlignment="1">
      <alignment vertical="center" wrapText="1"/>
    </xf>
    <xf numFmtId="4" fontId="5" fillId="2" borderId="0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wrapText="1"/>
    </xf>
    <xf numFmtId="4" fontId="10" fillId="2" borderId="0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4" fontId="10" fillId="2" borderId="0" xfId="0" quotePrefix="1" applyNumberFormat="1" applyFont="1" applyFill="1" applyBorder="1" applyAlignment="1">
      <alignment horizontal="left" vertical="center"/>
    </xf>
    <xf numFmtId="4" fontId="8" fillId="2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4" fontId="10" fillId="3" borderId="25" xfId="0" applyNumberFormat="1" applyFont="1" applyFill="1" applyBorder="1" applyAlignment="1">
      <alignment horizontal="left" vertical="center" wrapText="1"/>
    </xf>
    <xf numFmtId="4" fontId="8" fillId="3" borderId="2" xfId="0" applyNumberFormat="1" applyFont="1" applyFill="1" applyBorder="1" applyAlignment="1">
      <alignment vertical="center" wrapText="1"/>
    </xf>
    <xf numFmtId="4" fontId="8" fillId="3" borderId="2" xfId="0" applyNumberFormat="1" applyFont="1" applyFill="1" applyBorder="1" applyAlignment="1">
      <alignment vertical="center"/>
    </xf>
    <xf numFmtId="4" fontId="10" fillId="0" borderId="25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vertical="center" wrapText="1"/>
    </xf>
    <xf numFmtId="4" fontId="8" fillId="0" borderId="2" xfId="0" applyNumberFormat="1" applyFont="1" applyBorder="1" applyAlignment="1">
      <alignment vertical="center"/>
    </xf>
    <xf numFmtId="4" fontId="10" fillId="0" borderId="25" xfId="0" quotePrefix="1" applyNumberFormat="1" applyFont="1" applyBorder="1" applyAlignment="1">
      <alignment horizontal="left" vertical="center"/>
    </xf>
    <xf numFmtId="4" fontId="10" fillId="0" borderId="25" xfId="0" quotePrefix="1" applyNumberFormat="1" applyFont="1" applyBorder="1" applyAlignment="1">
      <alignment horizontal="left" vertical="center" wrapText="1"/>
    </xf>
    <xf numFmtId="4" fontId="10" fillId="3" borderId="25" xfId="0" quotePrefix="1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48" fillId="2" borderId="10" xfId="0" applyFont="1" applyFill="1" applyBorder="1" applyAlignment="1">
      <alignment horizontal="left" vertical="center" wrapText="1"/>
    </xf>
    <xf numFmtId="0" fontId="48" fillId="2" borderId="3" xfId="0" applyFont="1" applyFill="1" applyBorder="1" applyAlignment="1">
      <alignment horizontal="left" vertical="center" wrapText="1"/>
    </xf>
    <xf numFmtId="0" fontId="45" fillId="2" borderId="3" xfId="0" applyFont="1" applyFill="1" applyBorder="1" applyAlignment="1">
      <alignment horizontal="left" vertical="center" wrapText="1"/>
    </xf>
    <xf numFmtId="0" fontId="45" fillId="2" borderId="13" xfId="0" applyFont="1" applyFill="1" applyBorder="1" applyAlignment="1">
      <alignment horizontal="left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6" fillId="18" borderId="25" xfId="0" applyFont="1" applyFill="1" applyBorder="1" applyAlignment="1">
      <alignment horizontal="center" vertical="center" wrapText="1"/>
    </xf>
    <xf numFmtId="0" fontId="6" fillId="18" borderId="2" xfId="0" applyFont="1" applyFill="1" applyBorder="1" applyAlignment="1">
      <alignment horizontal="center" vertical="center" wrapText="1"/>
    </xf>
    <xf numFmtId="0" fontId="6" fillId="18" borderId="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1" fillId="11" borderId="25" xfId="0" applyFont="1" applyFill="1" applyBorder="1" applyAlignment="1">
      <alignment horizontal="center" wrapText="1"/>
    </xf>
    <xf numFmtId="0" fontId="31" fillId="11" borderId="2" xfId="0" applyFont="1" applyFill="1" applyBorder="1" applyAlignment="1">
      <alignment horizontal="center" wrapText="1"/>
    </xf>
    <xf numFmtId="0" fontId="31" fillId="11" borderId="4" xfId="0" applyFont="1" applyFill="1" applyBorder="1" applyAlignment="1">
      <alignment horizontal="center" wrapText="1"/>
    </xf>
    <xf numFmtId="0" fontId="3" fillId="2" borderId="25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6" fillId="14" borderId="2" xfId="0" applyFont="1" applyFill="1" applyBorder="1" applyAlignment="1">
      <alignment horizontal="center" vertical="center" wrapText="1"/>
    </xf>
    <xf numFmtId="0" fontId="3" fillId="14" borderId="25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>
      <alignment horizontal="center" vertical="center" wrapText="1"/>
    </xf>
    <xf numFmtId="0" fontId="3" fillId="14" borderId="4" xfId="0" applyFont="1" applyFill="1" applyBorder="1" applyAlignment="1">
      <alignment horizontal="center" vertical="center" wrapText="1"/>
    </xf>
    <xf numFmtId="0" fontId="6" fillId="14" borderId="25" xfId="0" applyFont="1" applyFill="1" applyBorder="1" applyAlignment="1">
      <alignment horizontal="left" vertical="center" wrapText="1"/>
    </xf>
    <xf numFmtId="0" fontId="6" fillId="14" borderId="2" xfId="0" applyFont="1" applyFill="1" applyBorder="1" applyAlignment="1">
      <alignment horizontal="left" vertical="center" wrapText="1"/>
    </xf>
    <xf numFmtId="0" fontId="6" fillId="14" borderId="4" xfId="0" applyFont="1" applyFill="1" applyBorder="1" applyAlignment="1">
      <alignment horizontal="left" vertical="center" wrapText="1"/>
    </xf>
    <xf numFmtId="0" fontId="54" fillId="2" borderId="25" xfId="0" applyFont="1" applyFill="1" applyBorder="1" applyAlignment="1">
      <alignment horizontal="center" vertical="center" wrapText="1"/>
    </xf>
    <xf numFmtId="0" fontId="54" fillId="2" borderId="2" xfId="0" applyFont="1" applyFill="1" applyBorder="1" applyAlignment="1">
      <alignment horizontal="center" vertical="center" wrapText="1"/>
    </xf>
    <xf numFmtId="0" fontId="54" fillId="2" borderId="4" xfId="0" applyFont="1" applyFill="1" applyBorder="1" applyAlignment="1">
      <alignment horizontal="center" vertical="center" wrapText="1"/>
    </xf>
    <xf numFmtId="4" fontId="6" fillId="10" borderId="25" xfId="0" applyNumberFormat="1" applyFont="1" applyFill="1" applyBorder="1" applyAlignment="1">
      <alignment horizontal="center"/>
    </xf>
    <xf numFmtId="4" fontId="6" fillId="10" borderId="2" xfId="0" applyNumberFormat="1" applyFont="1" applyFill="1" applyBorder="1" applyAlignment="1">
      <alignment horizontal="center"/>
    </xf>
    <xf numFmtId="4" fontId="6" fillId="10" borderId="4" xfId="0" applyNumberFormat="1" applyFont="1" applyFill="1" applyBorder="1" applyAlignment="1">
      <alignment horizontal="center"/>
    </xf>
    <xf numFmtId="0" fontId="25" fillId="2" borderId="25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31" fillId="10" borderId="25" xfId="0" applyFont="1" applyFill="1" applyBorder="1" applyAlignment="1">
      <alignment horizontal="center" vertical="center"/>
    </xf>
    <xf numFmtId="0" fontId="31" fillId="10" borderId="2" xfId="0" applyFont="1" applyFill="1" applyBorder="1" applyAlignment="1">
      <alignment horizontal="center" vertical="center"/>
    </xf>
    <xf numFmtId="0" fontId="31" fillId="10" borderId="4" xfId="0" applyFont="1" applyFill="1" applyBorder="1" applyAlignment="1">
      <alignment horizontal="center" vertical="center"/>
    </xf>
    <xf numFmtId="0" fontId="31" fillId="11" borderId="25" xfId="0" applyFont="1" applyFill="1" applyBorder="1" applyAlignment="1">
      <alignment horizontal="center" vertical="center"/>
    </xf>
    <xf numFmtId="0" fontId="31" fillId="11" borderId="2" xfId="0" applyFont="1" applyFill="1" applyBorder="1" applyAlignment="1">
      <alignment horizontal="center" vertical="center"/>
    </xf>
    <xf numFmtId="0" fontId="31" fillId="11" borderId="4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3" fillId="5" borderId="25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8" borderId="25" xfId="0" applyFont="1" applyFill="1" applyBorder="1" applyAlignment="1">
      <alignment horizontal="left" vertical="center" wrapText="1" indent="1"/>
    </xf>
    <xf numFmtId="0" fontId="3" fillId="8" borderId="2" xfId="0" applyFont="1" applyFill="1" applyBorder="1" applyAlignment="1">
      <alignment horizontal="left" vertical="center" wrapText="1" indent="1"/>
    </xf>
    <xf numFmtId="0" fontId="3" fillId="8" borderId="4" xfId="0" applyFont="1" applyFill="1" applyBorder="1" applyAlignment="1">
      <alignment horizontal="left" vertical="center" wrapText="1" indent="1"/>
    </xf>
    <xf numFmtId="0" fontId="6" fillId="22" borderId="25" xfId="0" applyFont="1" applyFill="1" applyBorder="1" applyAlignment="1">
      <alignment horizontal="center" vertical="center" wrapText="1"/>
    </xf>
    <xf numFmtId="0" fontId="6" fillId="22" borderId="2" xfId="0" applyFont="1" applyFill="1" applyBorder="1" applyAlignment="1">
      <alignment horizontal="center" vertical="center" wrapText="1"/>
    </xf>
    <xf numFmtId="0" fontId="6" fillId="22" borderId="4" xfId="0" applyFont="1" applyFill="1" applyBorder="1" applyAlignment="1">
      <alignment horizontal="center" vertical="center" wrapText="1"/>
    </xf>
    <xf numFmtId="0" fontId="31" fillId="9" borderId="10" xfId="0" applyFont="1" applyFill="1" applyBorder="1" applyAlignment="1">
      <alignment horizontal="center" wrapText="1"/>
    </xf>
    <xf numFmtId="0" fontId="31" fillId="9" borderId="3" xfId="0" applyFont="1" applyFill="1" applyBorder="1" applyAlignment="1">
      <alignment horizontal="center" wrapText="1"/>
    </xf>
    <xf numFmtId="0" fontId="31" fillId="10" borderId="25" xfId="0" applyFont="1" applyFill="1" applyBorder="1" applyAlignment="1">
      <alignment horizontal="center" wrapText="1"/>
    </xf>
    <xf numFmtId="0" fontId="31" fillId="10" borderId="2" xfId="0" applyFont="1" applyFill="1" applyBorder="1" applyAlignment="1">
      <alignment horizontal="center" wrapText="1"/>
    </xf>
    <xf numFmtId="0" fontId="31" fillId="10" borderId="4" xfId="0" applyFont="1" applyFill="1" applyBorder="1" applyAlignment="1">
      <alignment horizontal="center" wrapText="1"/>
    </xf>
    <xf numFmtId="0" fontId="17" fillId="2" borderId="25" xfId="0" applyFont="1" applyFill="1" applyBorder="1" applyAlignment="1">
      <alignment horizontal="center" wrapText="1"/>
    </xf>
    <xf numFmtId="0" fontId="17" fillId="2" borderId="2" xfId="0" applyFont="1" applyFill="1" applyBorder="1" applyAlignment="1">
      <alignment horizontal="center" wrapText="1"/>
    </xf>
    <xf numFmtId="0" fontId="17" fillId="2" borderId="4" xfId="0" applyFont="1" applyFill="1" applyBorder="1" applyAlignment="1">
      <alignment horizontal="center" wrapText="1"/>
    </xf>
    <xf numFmtId="0" fontId="6" fillId="5" borderId="25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8" borderId="25" xfId="0" applyFont="1" applyFill="1" applyBorder="1" applyAlignment="1">
      <alignment horizontal="left" vertical="center" wrapText="1" indent="1"/>
    </xf>
    <xf numFmtId="0" fontId="6" fillId="8" borderId="2" xfId="0" applyFont="1" applyFill="1" applyBorder="1" applyAlignment="1">
      <alignment horizontal="left" vertical="center" wrapText="1" indent="1"/>
    </xf>
    <xf numFmtId="0" fontId="6" fillId="8" borderId="4" xfId="0" applyFont="1" applyFill="1" applyBorder="1" applyAlignment="1">
      <alignment horizontal="left" vertical="center" wrapText="1" indent="1"/>
    </xf>
    <xf numFmtId="0" fontId="6" fillId="14" borderId="10" xfId="0" applyFont="1" applyFill="1" applyBorder="1" applyAlignment="1">
      <alignment horizontal="center" vertical="center" wrapText="1"/>
    </xf>
    <xf numFmtId="0" fontId="6" fillId="14" borderId="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6" fillId="9" borderId="25" xfId="0" applyFont="1" applyFill="1" applyBorder="1" applyAlignment="1">
      <alignment horizontal="left" vertical="center" wrapText="1"/>
    </xf>
    <xf numFmtId="0" fontId="6" fillId="9" borderId="2" xfId="0" applyFont="1" applyFill="1" applyBorder="1" applyAlignment="1">
      <alignment horizontal="left" vertical="center" wrapText="1"/>
    </xf>
    <xf numFmtId="0" fontId="6" fillId="9" borderId="4" xfId="0" applyFont="1" applyFill="1" applyBorder="1" applyAlignment="1">
      <alignment horizontal="left" vertical="center" wrapText="1"/>
    </xf>
    <xf numFmtId="0" fontId="3" fillId="5" borderId="25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21" borderId="25" xfId="0" applyFont="1" applyFill="1" applyBorder="1" applyAlignment="1">
      <alignment horizontal="center" vertical="center"/>
    </xf>
    <xf numFmtId="0" fontId="3" fillId="21" borderId="2" xfId="0" applyFont="1" applyFill="1" applyBorder="1" applyAlignment="1">
      <alignment horizontal="center" vertical="center"/>
    </xf>
    <xf numFmtId="0" fontId="3" fillId="21" borderId="4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17" fillId="2" borderId="4" xfId="0" applyFont="1" applyFill="1" applyBorder="1" applyAlignment="1">
      <alignment vertical="center" wrapText="1"/>
    </xf>
    <xf numFmtId="0" fontId="10" fillId="6" borderId="25" xfId="0" applyFont="1" applyFill="1" applyBorder="1" applyAlignment="1">
      <alignment horizontal="left" vertical="center" wrapText="1" indent="1"/>
    </xf>
    <xf numFmtId="0" fontId="10" fillId="6" borderId="2" xfId="0" applyFont="1" applyFill="1" applyBorder="1" applyAlignment="1">
      <alignment horizontal="left" vertical="center" wrapText="1" indent="1"/>
    </xf>
    <xf numFmtId="0" fontId="10" fillId="6" borderId="4" xfId="0" applyFont="1" applyFill="1" applyBorder="1" applyAlignment="1">
      <alignment horizontal="left" vertical="center" wrapText="1" indent="1"/>
    </xf>
    <xf numFmtId="0" fontId="6" fillId="7" borderId="25" xfId="0" applyFont="1" applyFill="1" applyBorder="1" applyAlignment="1">
      <alignment horizontal="left" vertical="center" wrapText="1" indent="1"/>
    </xf>
    <xf numFmtId="0" fontId="6" fillId="7" borderId="2" xfId="0" applyFont="1" applyFill="1" applyBorder="1" applyAlignment="1">
      <alignment horizontal="left" vertical="center" wrapText="1" indent="1"/>
    </xf>
    <xf numFmtId="0" fontId="6" fillId="7" borderId="4" xfId="0" applyFont="1" applyFill="1" applyBorder="1" applyAlignment="1">
      <alignment horizontal="left" vertical="center" wrapText="1" indent="1"/>
    </xf>
    <xf numFmtId="0" fontId="3" fillId="2" borderId="25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8" fillId="0" borderId="0" xfId="1"/>
    <xf numFmtId="0" fontId="31" fillId="4" borderId="22" xfId="0" applyFont="1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  <xf numFmtId="0" fontId="2" fillId="17" borderId="25" xfId="0" applyFont="1" applyFill="1" applyBorder="1" applyAlignment="1">
      <alignment horizontal="center" vertical="center" wrapText="1"/>
    </xf>
    <xf numFmtId="0" fontId="2" fillId="17" borderId="2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6" fillId="19" borderId="25" xfId="0" applyFont="1" applyFill="1" applyBorder="1" applyAlignment="1">
      <alignment horizontal="center" vertical="center" wrapText="1"/>
    </xf>
    <xf numFmtId="0" fontId="6" fillId="19" borderId="2" xfId="0" applyFont="1" applyFill="1" applyBorder="1" applyAlignment="1">
      <alignment horizontal="center" vertical="center" wrapText="1"/>
    </xf>
    <xf numFmtId="0" fontId="6" fillId="19" borderId="4" xfId="0" applyFont="1" applyFill="1" applyBorder="1" applyAlignment="1">
      <alignment horizontal="center" vertical="center" wrapText="1"/>
    </xf>
    <xf numFmtId="0" fontId="6" fillId="10" borderId="25" xfId="0" applyFont="1" applyFill="1" applyBorder="1" applyAlignment="1">
      <alignment horizontal="left" vertical="center" wrapText="1"/>
    </xf>
    <xf numFmtId="0" fontId="6" fillId="10" borderId="2" xfId="0" applyFont="1" applyFill="1" applyBorder="1" applyAlignment="1">
      <alignment horizontal="left" vertical="center" wrapText="1"/>
    </xf>
    <xf numFmtId="0" fontId="6" fillId="10" borderId="4" xfId="0" applyFont="1" applyFill="1" applyBorder="1" applyAlignment="1">
      <alignment horizontal="left" vertical="center" wrapText="1"/>
    </xf>
  </cellXfs>
  <cellStyles count="4">
    <cellStyle name="Normal" xfId="1" xr:uid="{00000000-0005-0000-0000-000000000000}"/>
    <cellStyle name="Normalno" xfId="0" builtinId="0"/>
    <cellStyle name="Valuta" xfId="2" builtinId="4"/>
    <cellStyle name="Valuta 2" xfId="3" xr:uid="{00000000-0005-0000-0000-000003000000}"/>
  </cellStyles>
  <dxfs count="0"/>
  <tableStyles count="0" defaultTableStyle="TableStyleMedium2" defaultPivotStyle="PivotStyleLight16"/>
  <colors>
    <mruColors>
      <color rgb="FF0066FF"/>
      <color rgb="FF007F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8"/>
  <sheetViews>
    <sheetView workbookViewId="0">
      <selection activeCell="H20" sqref="H20"/>
    </sheetView>
  </sheetViews>
  <sheetFormatPr defaultRowHeight="15" x14ac:dyDescent="0.25"/>
  <cols>
    <col min="6" max="6" width="14.5703125" customWidth="1"/>
    <col min="7" max="7" width="16.5703125" customWidth="1"/>
    <col min="8" max="8" width="27.28515625" bestFit="1" customWidth="1"/>
    <col min="9" max="9" width="16.28515625" bestFit="1" customWidth="1"/>
    <col min="10" max="10" width="22.5703125" bestFit="1" customWidth="1"/>
    <col min="11" max="11" width="20.140625" customWidth="1"/>
  </cols>
  <sheetData>
    <row r="1" spans="1:15" ht="40.5" customHeight="1" x14ac:dyDescent="0.25">
      <c r="A1" s="576" t="s">
        <v>231</v>
      </c>
      <c r="B1" s="576"/>
      <c r="C1" s="576"/>
      <c r="D1" s="576"/>
      <c r="E1" s="576"/>
      <c r="F1" s="576"/>
      <c r="G1" s="576"/>
      <c r="H1" s="576"/>
      <c r="I1" s="576"/>
      <c r="J1" s="576"/>
      <c r="K1" s="576"/>
    </row>
    <row r="2" spans="1:15" ht="18" x14ac:dyDescent="0.25">
      <c r="A2" s="1"/>
      <c r="B2" s="1"/>
      <c r="C2" s="1"/>
      <c r="D2" s="1"/>
      <c r="E2" s="574"/>
      <c r="F2" s="574"/>
      <c r="G2" s="575"/>
      <c r="H2" s="1"/>
      <c r="I2" s="435"/>
    </row>
    <row r="3" spans="1:15" ht="15.75" x14ac:dyDescent="0.25">
      <c r="A3" s="576" t="s">
        <v>17</v>
      </c>
      <c r="B3" s="576"/>
      <c r="C3" s="576"/>
      <c r="D3" s="576"/>
      <c r="E3" s="576"/>
      <c r="F3" s="576"/>
      <c r="G3" s="576"/>
      <c r="H3" s="587"/>
      <c r="I3" s="425"/>
    </row>
    <row r="4" spans="1:15" ht="18" x14ac:dyDescent="0.25">
      <c r="A4" s="1"/>
      <c r="B4" s="1"/>
      <c r="C4" s="1"/>
      <c r="D4" s="1"/>
      <c r="E4" s="1"/>
      <c r="F4" s="435"/>
      <c r="G4" s="1"/>
      <c r="H4" s="2"/>
      <c r="I4" s="2"/>
    </row>
    <row r="5" spans="1:15" ht="15.75" x14ac:dyDescent="0.25">
      <c r="A5" s="576" t="s">
        <v>21</v>
      </c>
      <c r="B5" s="588"/>
      <c r="C5" s="588"/>
      <c r="D5" s="588"/>
      <c r="E5" s="588"/>
      <c r="F5" s="588"/>
      <c r="G5" s="588"/>
      <c r="H5" s="588"/>
      <c r="I5" s="426"/>
    </row>
    <row r="6" spans="1:15" ht="18.75" thickBot="1" x14ac:dyDescent="0.3">
      <c r="A6" s="195"/>
      <c r="B6" s="196"/>
      <c r="C6" s="196"/>
      <c r="D6" s="196"/>
      <c r="E6" s="553"/>
      <c r="F6" s="553"/>
      <c r="G6" s="554"/>
      <c r="H6" s="545" t="s">
        <v>203</v>
      </c>
      <c r="I6" s="545"/>
      <c r="J6" s="384" t="s">
        <v>203</v>
      </c>
      <c r="K6" s="384" t="s">
        <v>201</v>
      </c>
    </row>
    <row r="7" spans="1:15" ht="30.75" thickBot="1" x14ac:dyDescent="0.3">
      <c r="A7" s="555"/>
      <c r="B7" s="556"/>
      <c r="C7" s="556"/>
      <c r="D7" s="557"/>
      <c r="E7" s="558"/>
      <c r="F7" s="552" t="s">
        <v>220</v>
      </c>
      <c r="G7" s="120" t="s">
        <v>215</v>
      </c>
      <c r="H7" s="120" t="s">
        <v>235</v>
      </c>
      <c r="I7" s="570" t="s">
        <v>226</v>
      </c>
      <c r="J7" s="559" t="s">
        <v>234</v>
      </c>
      <c r="K7" s="560" t="s">
        <v>233</v>
      </c>
    </row>
    <row r="8" spans="1:15" x14ac:dyDescent="0.25">
      <c r="A8" s="589" t="s">
        <v>0</v>
      </c>
      <c r="B8" s="590"/>
      <c r="C8" s="590"/>
      <c r="D8" s="590"/>
      <c r="E8" s="591"/>
      <c r="F8" s="198">
        <f t="shared" ref="F8" si="0">F9+F10</f>
        <v>753635.54</v>
      </c>
      <c r="G8" s="198">
        <f t="shared" ref="G8:I8" si="1">G9+G10</f>
        <v>797150.05</v>
      </c>
      <c r="H8" s="198">
        <f t="shared" si="1"/>
        <v>936527.93</v>
      </c>
      <c r="I8" s="198">
        <f t="shared" si="1"/>
        <v>814895.75</v>
      </c>
      <c r="J8" s="198">
        <f>I8/F8*100</f>
        <v>108.12862540957131</v>
      </c>
      <c r="K8" s="561">
        <f>I8/H8*100</f>
        <v>87.012434322166982</v>
      </c>
    </row>
    <row r="9" spans="1:15" x14ac:dyDescent="0.25">
      <c r="A9" s="592" t="s">
        <v>184</v>
      </c>
      <c r="B9" s="593"/>
      <c r="C9" s="593"/>
      <c r="D9" s="593"/>
      <c r="E9" s="594"/>
      <c r="F9" s="197">
        <v>753635.54</v>
      </c>
      <c r="G9" s="197">
        <v>797150.05</v>
      </c>
      <c r="H9" s="336">
        <v>936527.93</v>
      </c>
      <c r="I9" s="336">
        <v>814895.75</v>
      </c>
      <c r="J9" s="336">
        <f t="shared" ref="J9:J14" si="2">I9/F9*100</f>
        <v>108.12862540957131</v>
      </c>
      <c r="K9" s="562">
        <f t="shared" ref="K9:K13" si="3">I9/H9*100</f>
        <v>87.012434322166982</v>
      </c>
    </row>
    <row r="10" spans="1:15" x14ac:dyDescent="0.25">
      <c r="A10" s="595" t="s">
        <v>185</v>
      </c>
      <c r="B10" s="594"/>
      <c r="C10" s="594"/>
      <c r="D10" s="594"/>
      <c r="E10" s="594"/>
      <c r="F10" s="340"/>
      <c r="G10" s="197">
        <v>0</v>
      </c>
      <c r="H10" s="197">
        <v>0</v>
      </c>
      <c r="I10" s="197"/>
      <c r="J10" s="336"/>
      <c r="K10" s="562"/>
    </row>
    <row r="11" spans="1:15" x14ac:dyDescent="0.25">
      <c r="A11" s="563" t="s">
        <v>1</v>
      </c>
      <c r="B11" s="456"/>
      <c r="C11" s="456"/>
      <c r="D11" s="456"/>
      <c r="E11" s="456"/>
      <c r="F11" s="198">
        <f t="shared" ref="F11" si="4">F12+F13</f>
        <v>747708.99</v>
      </c>
      <c r="G11" s="198">
        <f t="shared" ref="G11:I11" si="5">G12+G13</f>
        <v>797150.05</v>
      </c>
      <c r="H11" s="198">
        <f t="shared" si="5"/>
        <v>936527.93</v>
      </c>
      <c r="I11" s="198">
        <f t="shared" si="5"/>
        <v>873863.75</v>
      </c>
      <c r="J11" s="198">
        <f t="shared" si="2"/>
        <v>116.87217375840299</v>
      </c>
      <c r="K11" s="561">
        <f t="shared" si="3"/>
        <v>93.308882950239393</v>
      </c>
    </row>
    <row r="12" spans="1:15" x14ac:dyDescent="0.25">
      <c r="A12" s="596" t="s">
        <v>186</v>
      </c>
      <c r="B12" s="593"/>
      <c r="C12" s="593"/>
      <c r="D12" s="593"/>
      <c r="E12" s="593"/>
      <c r="F12" s="197">
        <v>737782.16</v>
      </c>
      <c r="G12" s="197">
        <v>793290.05</v>
      </c>
      <c r="H12" s="199">
        <v>923927.53</v>
      </c>
      <c r="I12" s="199">
        <v>861352.2</v>
      </c>
      <c r="J12" s="336">
        <f t="shared" si="2"/>
        <v>116.7488517206759</v>
      </c>
      <c r="K12" s="562">
        <f t="shared" si="3"/>
        <v>93.227246946521873</v>
      </c>
    </row>
    <row r="13" spans="1:15" x14ac:dyDescent="0.25">
      <c r="A13" s="595" t="s">
        <v>187</v>
      </c>
      <c r="B13" s="594"/>
      <c r="C13" s="594"/>
      <c r="D13" s="594"/>
      <c r="E13" s="594"/>
      <c r="F13" s="197">
        <v>9926.83</v>
      </c>
      <c r="G13" s="197">
        <v>3860</v>
      </c>
      <c r="H13" s="197">
        <v>12600.4</v>
      </c>
      <c r="I13" s="197">
        <v>12511.55</v>
      </c>
      <c r="J13" s="336">
        <f t="shared" si="2"/>
        <v>126.03771798247779</v>
      </c>
      <c r="K13" s="562">
        <f t="shared" si="3"/>
        <v>99.294863655122057</v>
      </c>
    </row>
    <row r="14" spans="1:15" x14ac:dyDescent="0.25">
      <c r="A14" s="597" t="s">
        <v>2</v>
      </c>
      <c r="B14" s="590"/>
      <c r="C14" s="590"/>
      <c r="D14" s="590"/>
      <c r="E14" s="590"/>
      <c r="F14" s="198">
        <f t="shared" ref="F14" si="6">F8-F11</f>
        <v>5926.5500000000466</v>
      </c>
      <c r="G14" s="198">
        <f t="shared" ref="G14:I14" si="7">G8-G11</f>
        <v>0</v>
      </c>
      <c r="H14" s="198">
        <f t="shared" si="7"/>
        <v>0</v>
      </c>
      <c r="I14" s="198">
        <f t="shared" si="7"/>
        <v>-58968</v>
      </c>
      <c r="J14" s="198">
        <f t="shared" si="2"/>
        <v>-994.98021614597928</v>
      </c>
      <c r="K14" s="561"/>
    </row>
    <row r="15" spans="1:15" ht="18.75" thickBot="1" x14ac:dyDescent="0.3">
      <c r="A15" s="564"/>
      <c r="B15" s="565"/>
      <c r="C15" s="565"/>
      <c r="D15" s="565"/>
      <c r="E15" s="565"/>
      <c r="F15" s="565"/>
      <c r="G15" s="566"/>
      <c r="H15" s="566"/>
      <c r="I15" s="566"/>
      <c r="J15" s="567"/>
      <c r="K15" s="568"/>
    </row>
    <row r="16" spans="1:15" ht="15.75" x14ac:dyDescent="0.25">
      <c r="A16" s="581"/>
      <c r="B16" s="582"/>
      <c r="C16" s="582"/>
      <c r="D16" s="582"/>
      <c r="E16" s="582"/>
      <c r="F16" s="582"/>
      <c r="G16" s="582"/>
      <c r="H16" s="582"/>
      <c r="I16" s="420"/>
      <c r="J16" s="368"/>
      <c r="K16" s="369"/>
      <c r="O16" s="329"/>
    </row>
    <row r="17" spans="1:11" ht="18" x14ac:dyDescent="0.25">
      <c r="A17" s="370"/>
      <c r="B17" s="371"/>
      <c r="C17" s="371"/>
      <c r="D17" s="371"/>
      <c r="E17" s="371"/>
      <c r="F17" s="371"/>
      <c r="G17" s="372"/>
      <c r="H17" s="372"/>
      <c r="I17" s="372"/>
      <c r="J17" s="366"/>
      <c r="K17" s="369"/>
    </row>
    <row r="18" spans="1:11" x14ac:dyDescent="0.25">
      <c r="A18" s="373"/>
      <c r="B18" s="373"/>
      <c r="C18" s="373"/>
      <c r="D18" s="374"/>
      <c r="E18" s="375"/>
      <c r="F18" s="375"/>
      <c r="G18" s="367"/>
      <c r="H18" s="367"/>
      <c r="I18" s="367"/>
      <c r="J18" s="368"/>
      <c r="K18" s="369"/>
    </row>
    <row r="19" spans="1:11" x14ac:dyDescent="0.25">
      <c r="A19" s="585"/>
      <c r="B19" s="586"/>
      <c r="C19" s="586"/>
      <c r="D19" s="586"/>
      <c r="E19" s="586"/>
      <c r="F19" s="419"/>
      <c r="G19" s="366"/>
      <c r="H19" s="376"/>
      <c r="I19" s="376"/>
      <c r="J19" s="368"/>
      <c r="K19" s="369"/>
    </row>
    <row r="20" spans="1:11" x14ac:dyDescent="0.25">
      <c r="A20" s="585"/>
      <c r="B20" s="586"/>
      <c r="C20" s="586"/>
      <c r="D20" s="586"/>
      <c r="E20" s="586"/>
      <c r="F20" s="419"/>
      <c r="G20" s="366"/>
      <c r="H20" s="376"/>
      <c r="I20" s="376"/>
      <c r="J20" s="368"/>
      <c r="K20" s="369"/>
    </row>
    <row r="21" spans="1:11" x14ac:dyDescent="0.25">
      <c r="A21" s="579"/>
      <c r="B21" s="580"/>
      <c r="C21" s="580"/>
      <c r="D21" s="580"/>
      <c r="E21" s="580"/>
      <c r="F21" s="422"/>
      <c r="G21" s="366"/>
      <c r="H21" s="366"/>
      <c r="I21" s="366"/>
      <c r="J21" s="366"/>
      <c r="K21" s="369"/>
    </row>
    <row r="22" spans="1:11" x14ac:dyDescent="0.25">
      <c r="A22" s="579"/>
      <c r="B22" s="580"/>
      <c r="C22" s="580"/>
      <c r="D22" s="580"/>
      <c r="E22" s="580"/>
      <c r="F22" s="422"/>
      <c r="G22" s="366"/>
      <c r="H22" s="366"/>
      <c r="I22" s="366"/>
      <c r="J22" s="366"/>
      <c r="K22" s="369"/>
    </row>
    <row r="23" spans="1:11" ht="18" x14ac:dyDescent="0.25">
      <c r="A23" s="377"/>
      <c r="B23" s="371"/>
      <c r="C23" s="371"/>
      <c r="D23" s="371"/>
      <c r="E23" s="371"/>
      <c r="F23" s="371"/>
      <c r="G23" s="372"/>
      <c r="H23" s="372"/>
      <c r="I23" s="372"/>
      <c r="J23" s="369"/>
      <c r="K23" s="369"/>
    </row>
    <row r="24" spans="1:11" ht="15.75" x14ac:dyDescent="0.25">
      <c r="A24" s="581"/>
      <c r="B24" s="582"/>
      <c r="C24" s="582"/>
      <c r="D24" s="582"/>
      <c r="E24" s="582"/>
      <c r="F24" s="582"/>
      <c r="G24" s="582"/>
      <c r="H24" s="582"/>
      <c r="I24" s="420"/>
      <c r="J24" s="369"/>
      <c r="K24" s="369"/>
    </row>
    <row r="25" spans="1:11" ht="15.75" x14ac:dyDescent="0.25">
      <c r="A25" s="378"/>
      <c r="B25" s="379"/>
      <c r="C25" s="379"/>
      <c r="D25" s="379"/>
      <c r="E25" s="379"/>
      <c r="F25" s="420"/>
      <c r="G25" s="379"/>
      <c r="H25" s="379"/>
      <c r="I25" s="420"/>
      <c r="J25" s="369"/>
      <c r="K25" s="369"/>
    </row>
    <row r="26" spans="1:11" x14ac:dyDescent="0.25">
      <c r="A26" s="373"/>
      <c r="B26" s="373"/>
      <c r="C26" s="373"/>
      <c r="D26" s="374"/>
      <c r="E26" s="375"/>
      <c r="F26" s="375"/>
      <c r="G26" s="367"/>
      <c r="H26" s="367"/>
      <c r="I26" s="367"/>
      <c r="J26" s="380"/>
      <c r="K26" s="381"/>
    </row>
    <row r="27" spans="1:11" ht="25.5" customHeight="1" x14ac:dyDescent="0.25">
      <c r="A27" s="583"/>
      <c r="B27" s="583"/>
      <c r="C27" s="583"/>
      <c r="D27" s="583"/>
      <c r="E27" s="583"/>
      <c r="F27" s="423"/>
      <c r="G27" s="382"/>
      <c r="H27" s="383"/>
      <c r="I27" s="383"/>
      <c r="J27" s="368"/>
      <c r="K27" s="369"/>
    </row>
    <row r="28" spans="1:11" ht="33" customHeight="1" x14ac:dyDescent="0.25">
      <c r="A28" s="579"/>
      <c r="B28" s="580"/>
      <c r="C28" s="580"/>
      <c r="D28" s="580"/>
      <c r="E28" s="580"/>
      <c r="F28" s="422"/>
      <c r="G28" s="382"/>
      <c r="H28" s="382"/>
      <c r="I28" s="382"/>
      <c r="J28" s="366"/>
      <c r="K28" s="366"/>
    </row>
    <row r="29" spans="1:11" ht="51" customHeight="1" x14ac:dyDescent="0.25">
      <c r="A29" s="583"/>
      <c r="B29" s="583"/>
      <c r="C29" s="583"/>
      <c r="D29" s="583"/>
      <c r="E29" s="583"/>
      <c r="F29" s="423"/>
      <c r="G29" s="382"/>
      <c r="H29" s="382"/>
      <c r="I29" s="382"/>
      <c r="J29" s="366"/>
      <c r="K29" s="366"/>
    </row>
    <row r="30" spans="1:11" ht="15.75" x14ac:dyDescent="0.25">
      <c r="A30" s="194"/>
      <c r="B30" s="200"/>
      <c r="C30" s="200"/>
      <c r="D30" s="200"/>
      <c r="E30" s="200"/>
      <c r="F30" s="200"/>
      <c r="G30" s="200"/>
      <c r="H30" s="200"/>
      <c r="I30" s="200"/>
    </row>
    <row r="31" spans="1:11" ht="15.75" x14ac:dyDescent="0.25">
      <c r="A31" s="584"/>
      <c r="B31" s="584"/>
      <c r="C31" s="584"/>
      <c r="D31" s="584"/>
      <c r="E31" s="584"/>
      <c r="F31" s="584"/>
      <c r="G31" s="584"/>
      <c r="H31" s="584"/>
      <c r="I31" s="424"/>
    </row>
    <row r="32" spans="1:11" ht="18" x14ac:dyDescent="0.25">
      <c r="A32" s="201"/>
      <c r="B32" s="202"/>
      <c r="C32" s="202"/>
      <c r="D32" s="202"/>
      <c r="E32" s="202"/>
      <c r="F32" s="202"/>
      <c r="G32" s="203"/>
      <c r="H32" s="203"/>
      <c r="I32" s="203"/>
    </row>
    <row r="34" spans="1:9" x14ac:dyDescent="0.25">
      <c r="A34" s="577"/>
      <c r="B34" s="578"/>
      <c r="C34" s="578"/>
      <c r="D34" s="578"/>
      <c r="E34" s="578"/>
      <c r="F34" s="578"/>
      <c r="G34" s="578"/>
      <c r="H34" s="578"/>
      <c r="I34" s="421"/>
    </row>
    <row r="35" spans="1:9" x14ac:dyDescent="0.25">
      <c r="A35" s="204"/>
    </row>
    <row r="36" spans="1:9" x14ac:dyDescent="0.25">
      <c r="A36" s="204"/>
      <c r="B36" s="204"/>
      <c r="C36" s="204"/>
      <c r="D36" s="204"/>
      <c r="E36" s="204"/>
      <c r="F36" s="204"/>
      <c r="G36" s="204"/>
    </row>
    <row r="37" spans="1:9" x14ac:dyDescent="0.25">
      <c r="A37" s="204"/>
      <c r="B37" s="204"/>
      <c r="C37" s="204"/>
      <c r="D37" s="204"/>
      <c r="E37" s="204"/>
      <c r="F37" s="204"/>
      <c r="G37" s="204"/>
    </row>
    <row r="38" spans="1:9" x14ac:dyDescent="0.25">
      <c r="A38" s="204"/>
    </row>
  </sheetData>
  <mergeCells count="21">
    <mergeCell ref="A10:E10"/>
    <mergeCell ref="A12:E12"/>
    <mergeCell ref="A13:E13"/>
    <mergeCell ref="A14:E14"/>
    <mergeCell ref="A16:H16"/>
    <mergeCell ref="E2:G2"/>
    <mergeCell ref="A1:K1"/>
    <mergeCell ref="A34:H34"/>
    <mergeCell ref="A21:E21"/>
    <mergeCell ref="A22:E22"/>
    <mergeCell ref="A24:H24"/>
    <mergeCell ref="A27:E27"/>
    <mergeCell ref="A28:E28"/>
    <mergeCell ref="A29:E29"/>
    <mergeCell ref="A31:H31"/>
    <mergeCell ref="A20:E20"/>
    <mergeCell ref="A3:H3"/>
    <mergeCell ref="A5:H5"/>
    <mergeCell ref="A8:E8"/>
    <mergeCell ref="A9:E9"/>
    <mergeCell ref="A19:E19"/>
  </mergeCells>
  <pageMargins left="0.7" right="0.7" top="0.75" bottom="0.75" header="0.3" footer="0.3"/>
  <pageSetup paperSize="9" scale="6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O35"/>
  <sheetViews>
    <sheetView tabSelected="1" topLeftCell="A2" workbookViewId="0">
      <selection activeCell="F20" sqref="F20"/>
    </sheetView>
  </sheetViews>
  <sheetFormatPr defaultRowHeight="15" x14ac:dyDescent="0.25"/>
  <cols>
    <col min="1" max="1" width="10.5703125" bestFit="1" customWidth="1"/>
    <col min="2" max="2" width="12.140625" customWidth="1"/>
    <col min="3" max="3" width="33.140625" customWidth="1"/>
    <col min="4" max="4" width="18.5703125" bestFit="1" customWidth="1"/>
    <col min="5" max="5" width="18.42578125" customWidth="1"/>
    <col min="6" max="6" width="18.85546875" customWidth="1"/>
    <col min="7" max="7" width="22.28515625" customWidth="1"/>
    <col min="8" max="8" width="19" customWidth="1"/>
    <col min="9" max="9" width="16.85546875" customWidth="1"/>
    <col min="15" max="15" width="9.5703125" bestFit="1" customWidth="1"/>
  </cols>
  <sheetData>
    <row r="2" spans="1:15" ht="60" customHeight="1" x14ac:dyDescent="0.25">
      <c r="A2" s="576" t="s">
        <v>231</v>
      </c>
      <c r="B2" s="576"/>
      <c r="C2" s="576"/>
      <c r="D2" s="576"/>
      <c r="E2" s="576"/>
      <c r="F2" s="576"/>
      <c r="G2" s="576"/>
      <c r="H2" s="576"/>
    </row>
    <row r="3" spans="1:15" ht="18" x14ac:dyDescent="0.25">
      <c r="A3" s="1"/>
      <c r="B3" s="1"/>
      <c r="C3" s="1"/>
      <c r="D3" s="435"/>
      <c r="E3" s="1"/>
    </row>
    <row r="4" spans="1:15" ht="15.75" x14ac:dyDescent="0.25">
      <c r="A4" s="576" t="s">
        <v>17</v>
      </c>
      <c r="B4" s="576"/>
      <c r="C4" s="576"/>
      <c r="D4" s="576"/>
      <c r="E4" s="587"/>
    </row>
    <row r="5" spans="1:15" ht="18" x14ac:dyDescent="0.25">
      <c r="A5" s="1"/>
      <c r="B5" s="1"/>
      <c r="C5" s="1"/>
      <c r="D5" s="435"/>
      <c r="E5" s="2"/>
      <c r="F5" s="365"/>
      <c r="G5" s="436"/>
    </row>
    <row r="6" spans="1:15" ht="15.75" x14ac:dyDescent="0.25">
      <c r="A6" s="576" t="s">
        <v>4</v>
      </c>
      <c r="B6" s="588"/>
      <c r="C6" s="588"/>
      <c r="D6" s="588"/>
      <c r="E6" s="588"/>
    </row>
    <row r="7" spans="1:15" ht="18" x14ac:dyDescent="0.25">
      <c r="A7" s="1"/>
      <c r="B7" s="1"/>
      <c r="C7" s="1"/>
      <c r="D7" s="435"/>
      <c r="E7" s="2"/>
    </row>
    <row r="8" spans="1:15" ht="15.75" x14ac:dyDescent="0.25">
      <c r="A8" s="576" t="s">
        <v>188</v>
      </c>
      <c r="B8" s="598"/>
      <c r="C8" s="598"/>
      <c r="D8" s="598"/>
      <c r="E8" s="598"/>
    </row>
    <row r="9" spans="1:15" ht="18.75" thickBot="1" x14ac:dyDescent="0.3">
      <c r="A9" s="1"/>
      <c r="B9" s="1"/>
      <c r="C9" s="1"/>
      <c r="D9" s="435"/>
      <c r="E9" s="2"/>
    </row>
    <row r="10" spans="1:15" ht="38.25" customHeight="1" thickBot="1" x14ac:dyDescent="0.3">
      <c r="A10" s="129" t="s">
        <v>5</v>
      </c>
      <c r="B10" s="130" t="s">
        <v>6</v>
      </c>
      <c r="C10" s="130" t="s">
        <v>3</v>
      </c>
      <c r="D10" s="552" t="s">
        <v>220</v>
      </c>
      <c r="E10" s="130" t="s">
        <v>207</v>
      </c>
      <c r="F10" s="120" t="s">
        <v>236</v>
      </c>
      <c r="G10" s="571" t="s">
        <v>239</v>
      </c>
      <c r="H10" s="205" t="s">
        <v>234</v>
      </c>
      <c r="I10" s="146" t="s">
        <v>237</v>
      </c>
    </row>
    <row r="11" spans="1:15" x14ac:dyDescent="0.25">
      <c r="A11" s="113"/>
      <c r="B11" s="3"/>
      <c r="C11" s="3"/>
      <c r="D11" s="3" t="s">
        <v>153</v>
      </c>
      <c r="E11" s="319" t="s">
        <v>153</v>
      </c>
      <c r="F11" s="3" t="s">
        <v>153</v>
      </c>
      <c r="G11" s="546" t="s">
        <v>153</v>
      </c>
      <c r="H11" s="206" t="s">
        <v>201</v>
      </c>
      <c r="I11" s="350" t="s">
        <v>201</v>
      </c>
    </row>
    <row r="12" spans="1:15" ht="20.25" x14ac:dyDescent="0.25">
      <c r="A12" s="599" t="s">
        <v>0</v>
      </c>
      <c r="B12" s="600"/>
      <c r="C12" s="600"/>
      <c r="D12" s="135">
        <f t="shared" ref="D12" si="0">D13+D19</f>
        <v>753635.54</v>
      </c>
      <c r="E12" s="135">
        <f>E13+E19</f>
        <v>797150.05</v>
      </c>
      <c r="F12" s="135">
        <f>F13+F19</f>
        <v>936527.92999999993</v>
      </c>
      <c r="G12" s="135">
        <f>G13+G19</f>
        <v>814895.75</v>
      </c>
      <c r="H12" s="135">
        <f>G12/D12*100</f>
        <v>108.12862540957131</v>
      </c>
      <c r="I12" s="351">
        <f>G12/F12*100</f>
        <v>87.012434322166982</v>
      </c>
    </row>
    <row r="13" spans="1:15" ht="20.25" x14ac:dyDescent="0.25">
      <c r="A13" s="132">
        <v>6</v>
      </c>
      <c r="B13" s="601" t="s">
        <v>8</v>
      </c>
      <c r="C13" s="601"/>
      <c r="D13" s="104">
        <f t="shared" ref="D13" si="1">D14+D15+D16+D17+D18</f>
        <v>753635.54</v>
      </c>
      <c r="E13" s="104">
        <f>E14+E15+E16+E17+E18</f>
        <v>797150.05</v>
      </c>
      <c r="F13" s="104">
        <f>F14+F15+F16+F17+F18</f>
        <v>936527.92999999993</v>
      </c>
      <c r="G13" s="104">
        <f>G14+G15+G16+G17+G18</f>
        <v>814895.75</v>
      </c>
      <c r="H13" s="135">
        <f t="shared" ref="H13:H18" si="2">G13/D13*100</f>
        <v>108.12862540957131</v>
      </c>
      <c r="I13" s="352">
        <f t="shared" ref="I13:I18" si="3">G13/F13*100</f>
        <v>87.012434322166982</v>
      </c>
    </row>
    <row r="14" spans="1:15" ht="45" x14ac:dyDescent="0.25">
      <c r="A14" s="110"/>
      <c r="B14" s="62">
        <v>63</v>
      </c>
      <c r="C14" s="62" t="s">
        <v>22</v>
      </c>
      <c r="D14" s="137">
        <v>641312.71</v>
      </c>
      <c r="E14" s="137">
        <v>702475.55</v>
      </c>
      <c r="F14" s="137">
        <v>845264.19</v>
      </c>
      <c r="G14" s="137">
        <v>703250.94</v>
      </c>
      <c r="H14" s="137">
        <f t="shared" si="2"/>
        <v>109.65803874368871</v>
      </c>
      <c r="I14" s="353">
        <f t="shared" si="3"/>
        <v>83.198951087706675</v>
      </c>
    </row>
    <row r="15" spans="1:15" x14ac:dyDescent="0.25">
      <c r="A15" s="111"/>
      <c r="B15" s="57">
        <v>64</v>
      </c>
      <c r="C15" s="57" t="s">
        <v>145</v>
      </c>
      <c r="D15" s="137">
        <v>0</v>
      </c>
      <c r="E15" s="137">
        <v>0</v>
      </c>
      <c r="F15" s="138">
        <v>0</v>
      </c>
      <c r="G15" s="138">
        <v>0</v>
      </c>
      <c r="H15" s="137"/>
      <c r="I15" s="353"/>
    </row>
    <row r="16" spans="1:15" ht="28.5" x14ac:dyDescent="0.25">
      <c r="A16" s="112"/>
      <c r="B16" s="57">
        <v>65</v>
      </c>
      <c r="C16" s="148" t="s">
        <v>146</v>
      </c>
      <c r="D16" s="137">
        <v>42777.53</v>
      </c>
      <c r="E16" s="138">
        <v>43784.5</v>
      </c>
      <c r="F16" s="138">
        <v>19355.32</v>
      </c>
      <c r="G16" s="138">
        <v>35360.74</v>
      </c>
      <c r="H16" s="137">
        <f t="shared" si="2"/>
        <v>82.661948925054801</v>
      </c>
      <c r="I16" s="353">
        <f t="shared" si="3"/>
        <v>182.69261371033906</v>
      </c>
      <c r="O16" s="326"/>
    </row>
    <row r="17" spans="1:15" ht="28.5" x14ac:dyDescent="0.25">
      <c r="A17" s="111"/>
      <c r="B17" s="57">
        <v>66</v>
      </c>
      <c r="C17" s="148" t="s">
        <v>149</v>
      </c>
      <c r="D17" s="137">
        <v>7996.63</v>
      </c>
      <c r="E17" s="138">
        <v>7000</v>
      </c>
      <c r="F17" s="138">
        <v>8000</v>
      </c>
      <c r="G17" s="138">
        <v>5733.29</v>
      </c>
      <c r="H17" s="137">
        <f t="shared" si="2"/>
        <v>71.696327077781518</v>
      </c>
      <c r="I17" s="353">
        <f t="shared" si="3"/>
        <v>71.666125000000008</v>
      </c>
      <c r="O17" s="326"/>
    </row>
    <row r="18" spans="1:15" ht="45" x14ac:dyDescent="0.25">
      <c r="A18" s="111"/>
      <c r="B18" s="57">
        <v>67</v>
      </c>
      <c r="C18" s="62" t="s">
        <v>23</v>
      </c>
      <c r="D18" s="137">
        <v>61548.67</v>
      </c>
      <c r="E18" s="137">
        <v>43890</v>
      </c>
      <c r="F18" s="138">
        <v>63908.42</v>
      </c>
      <c r="G18" s="138">
        <v>70550.78</v>
      </c>
      <c r="H18" s="137">
        <f t="shared" si="2"/>
        <v>114.62600247901375</v>
      </c>
      <c r="I18" s="353">
        <f t="shared" si="3"/>
        <v>110.39356003481231</v>
      </c>
      <c r="O18" s="326"/>
    </row>
    <row r="19" spans="1:15" ht="30.75" customHeight="1" thickBot="1" x14ac:dyDescent="0.3">
      <c r="A19" s="136">
        <v>7</v>
      </c>
      <c r="B19" s="602" t="s">
        <v>10</v>
      </c>
      <c r="C19" s="602"/>
      <c r="D19" s="547">
        <v>0</v>
      </c>
      <c r="E19" s="147">
        <v>0</v>
      </c>
      <c r="F19" s="354">
        <v>0</v>
      </c>
      <c r="G19" s="354">
        <v>0</v>
      </c>
      <c r="H19" s="573"/>
      <c r="I19" s="355"/>
      <c r="O19" s="326"/>
    </row>
    <row r="20" spans="1:15" ht="30.75" customHeight="1" x14ac:dyDescent="0.25">
      <c r="A20" s="139"/>
      <c r="B20" s="140"/>
      <c r="C20" s="140"/>
      <c r="D20" s="572"/>
      <c r="E20" s="141"/>
      <c r="O20" s="326"/>
    </row>
    <row r="21" spans="1:15" x14ac:dyDescent="0.25">
      <c r="O21" s="326"/>
    </row>
    <row r="22" spans="1:15" ht="15.75" x14ac:dyDescent="0.25">
      <c r="A22" s="576" t="s">
        <v>189</v>
      </c>
      <c r="B22" s="598"/>
      <c r="C22" s="598"/>
      <c r="D22" s="598"/>
      <c r="E22" s="598"/>
    </row>
    <row r="23" spans="1:15" ht="18.75" thickBot="1" x14ac:dyDescent="0.3">
      <c r="A23" s="1"/>
      <c r="B23" s="1"/>
      <c r="C23" s="1"/>
      <c r="D23" s="435"/>
      <c r="E23" s="2"/>
    </row>
    <row r="24" spans="1:15" ht="38.25" customHeight="1" thickBot="1" x14ac:dyDescent="0.3">
      <c r="A24" s="108" t="s">
        <v>5</v>
      </c>
      <c r="B24" s="109" t="s">
        <v>6</v>
      </c>
      <c r="C24" s="109" t="s">
        <v>12</v>
      </c>
      <c r="D24" s="552" t="s">
        <v>220</v>
      </c>
      <c r="E24" s="130" t="s">
        <v>207</v>
      </c>
      <c r="F24" s="120" t="s">
        <v>243</v>
      </c>
      <c r="G24" s="571" t="s">
        <v>242</v>
      </c>
      <c r="H24" s="205" t="s">
        <v>238</v>
      </c>
      <c r="I24" s="146" t="s">
        <v>237</v>
      </c>
    </row>
    <row r="25" spans="1:15" x14ac:dyDescent="0.25">
      <c r="A25" s="113"/>
      <c r="B25" s="3"/>
      <c r="C25" s="3"/>
      <c r="D25" s="3" t="s">
        <v>153</v>
      </c>
      <c r="E25" s="3" t="s">
        <v>153</v>
      </c>
      <c r="F25" s="114" t="s">
        <v>153</v>
      </c>
      <c r="G25" s="114" t="s">
        <v>153</v>
      </c>
      <c r="H25" s="114" t="s">
        <v>201</v>
      </c>
      <c r="I25" s="114" t="s">
        <v>201</v>
      </c>
    </row>
    <row r="26" spans="1:15" ht="20.25" x14ac:dyDescent="0.3">
      <c r="A26" s="599" t="s">
        <v>1</v>
      </c>
      <c r="B26" s="600"/>
      <c r="C26" s="600"/>
      <c r="D26" s="131">
        <f t="shared" ref="D26" si="4">D27+D33</f>
        <v>747708.99</v>
      </c>
      <c r="E26" s="131">
        <f>E27+E33</f>
        <v>797150.05</v>
      </c>
      <c r="F26" s="131">
        <f>F27+F33</f>
        <v>936527.92999999993</v>
      </c>
      <c r="G26" s="131">
        <f>G27+G33</f>
        <v>873863.74999999988</v>
      </c>
      <c r="H26" s="149">
        <f>G26/D26*100</f>
        <v>116.87217375840298</v>
      </c>
      <c r="I26" s="356">
        <f>G26/F26*100</f>
        <v>93.308882950239393</v>
      </c>
    </row>
    <row r="27" spans="1:15" ht="20.25" x14ac:dyDescent="0.3">
      <c r="A27" s="132">
        <v>3</v>
      </c>
      <c r="B27" s="601" t="s">
        <v>13</v>
      </c>
      <c r="C27" s="601"/>
      <c r="D27" s="105">
        <f t="shared" ref="D27" si="5">D28+D29+D30+D31+D32</f>
        <v>737782.16</v>
      </c>
      <c r="E27" s="105">
        <f>E28+E29+E30+E31+E32</f>
        <v>793290.05</v>
      </c>
      <c r="F27" s="105">
        <f>F28+F29+F30+F31+F32</f>
        <v>923927.52999999991</v>
      </c>
      <c r="G27" s="105">
        <f>G28+G29+G30+G31+G32</f>
        <v>861352.19999999984</v>
      </c>
      <c r="H27" s="149">
        <f t="shared" ref="H27:H35" si="6">G27/D27*100</f>
        <v>116.7488517206759</v>
      </c>
      <c r="I27" s="357">
        <f t="shared" ref="I27:I34" si="7">G27/F27*100</f>
        <v>93.227246946521873</v>
      </c>
    </row>
    <row r="28" spans="1:15" x14ac:dyDescent="0.25">
      <c r="A28" s="110"/>
      <c r="B28" s="107">
        <v>31</v>
      </c>
      <c r="C28" s="62" t="s">
        <v>14</v>
      </c>
      <c r="D28" s="134">
        <v>626355.80000000005</v>
      </c>
      <c r="E28" s="320">
        <v>682824.05</v>
      </c>
      <c r="F28" s="320">
        <v>802158.09</v>
      </c>
      <c r="G28" s="320">
        <v>737707.66</v>
      </c>
      <c r="H28" s="320">
        <f t="shared" si="6"/>
        <v>117.77773271996523</v>
      </c>
      <c r="I28" s="358">
        <f t="shared" si="7"/>
        <v>91.96537056679189</v>
      </c>
    </row>
    <row r="29" spans="1:15" x14ac:dyDescent="0.25">
      <c r="A29" s="111"/>
      <c r="B29" s="60">
        <v>32</v>
      </c>
      <c r="C29" s="57" t="s">
        <v>20</v>
      </c>
      <c r="D29" s="134">
        <v>95921.47</v>
      </c>
      <c r="E29" s="134">
        <v>97326</v>
      </c>
      <c r="F29" s="335">
        <v>105977.66</v>
      </c>
      <c r="G29" s="335">
        <v>106707.07</v>
      </c>
      <c r="H29" s="320">
        <f t="shared" si="6"/>
        <v>111.24419798820848</v>
      </c>
      <c r="I29" s="358">
        <f t="shared" si="7"/>
        <v>100.68826769717316</v>
      </c>
    </row>
    <row r="30" spans="1:15" x14ac:dyDescent="0.25">
      <c r="A30" s="111"/>
      <c r="B30" s="60">
        <v>34</v>
      </c>
      <c r="C30" s="58" t="s">
        <v>84</v>
      </c>
      <c r="D30" s="134">
        <v>769.35</v>
      </c>
      <c r="E30" s="134">
        <v>780</v>
      </c>
      <c r="F30" s="134">
        <v>780</v>
      </c>
      <c r="G30" s="134">
        <v>983.57</v>
      </c>
      <c r="H30" s="320">
        <f t="shared" si="6"/>
        <v>127.84428413595892</v>
      </c>
      <c r="I30" s="358">
        <f t="shared" si="7"/>
        <v>126.09871794871796</v>
      </c>
    </row>
    <row r="31" spans="1:15" ht="60" x14ac:dyDescent="0.25">
      <c r="A31" s="115"/>
      <c r="B31" s="60">
        <v>37</v>
      </c>
      <c r="C31" s="106" t="s">
        <v>154</v>
      </c>
      <c r="D31" s="134">
        <v>14474.61</v>
      </c>
      <c r="E31" s="134">
        <v>12100</v>
      </c>
      <c r="F31" s="335">
        <v>14662.71</v>
      </c>
      <c r="G31" s="335">
        <v>15604.83</v>
      </c>
      <c r="H31" s="320">
        <f t="shared" si="6"/>
        <v>107.80829328044071</v>
      </c>
      <c r="I31" s="358">
        <f t="shared" si="7"/>
        <v>106.42527881953609</v>
      </c>
    </row>
    <row r="32" spans="1:15" x14ac:dyDescent="0.25">
      <c r="A32" s="112"/>
      <c r="B32" s="60">
        <v>38</v>
      </c>
      <c r="C32" s="57" t="s">
        <v>190</v>
      </c>
      <c r="D32" s="134">
        <v>260.93</v>
      </c>
      <c r="E32" s="134">
        <v>260</v>
      </c>
      <c r="F32" s="335">
        <v>349.07</v>
      </c>
      <c r="G32" s="335">
        <v>349.07</v>
      </c>
      <c r="H32" s="320">
        <f t="shared" si="6"/>
        <v>133.77917449124286</v>
      </c>
      <c r="I32" s="358">
        <f t="shared" si="7"/>
        <v>100</v>
      </c>
    </row>
    <row r="33" spans="1:9" ht="42" customHeight="1" x14ac:dyDescent="0.3">
      <c r="A33" s="133">
        <v>4</v>
      </c>
      <c r="B33" s="601" t="s">
        <v>15</v>
      </c>
      <c r="C33" s="601"/>
      <c r="D33" s="105">
        <f>D34+D35</f>
        <v>9926.83</v>
      </c>
      <c r="E33" s="105">
        <f t="shared" ref="E33:G33" si="8">E34+E35</f>
        <v>3860</v>
      </c>
      <c r="F33" s="105">
        <f t="shared" si="8"/>
        <v>12600.4</v>
      </c>
      <c r="G33" s="105">
        <f t="shared" si="8"/>
        <v>12511.55</v>
      </c>
      <c r="H33" s="149">
        <f t="shared" si="6"/>
        <v>126.03771798247779</v>
      </c>
      <c r="I33" s="357">
        <f t="shared" si="7"/>
        <v>99.294863655122057</v>
      </c>
    </row>
    <row r="34" spans="1:9" ht="45" x14ac:dyDescent="0.25">
      <c r="A34" s="110"/>
      <c r="B34" s="107">
        <v>42</v>
      </c>
      <c r="C34" s="321" t="s">
        <v>24</v>
      </c>
      <c r="D34" s="134">
        <v>5514.47</v>
      </c>
      <c r="E34" s="134">
        <v>860</v>
      </c>
      <c r="F34" s="320">
        <v>12600.4</v>
      </c>
      <c r="G34" s="320">
        <v>12511.55</v>
      </c>
      <c r="H34" s="320">
        <f t="shared" si="6"/>
        <v>226.88581132910323</v>
      </c>
      <c r="I34" s="358">
        <f t="shared" si="7"/>
        <v>99.294863655122057</v>
      </c>
    </row>
    <row r="35" spans="1:9" ht="30.75" thickBot="1" x14ac:dyDescent="0.3">
      <c r="A35" s="191"/>
      <c r="B35" s="322">
        <v>45</v>
      </c>
      <c r="C35" s="116" t="s">
        <v>213</v>
      </c>
      <c r="D35" s="551">
        <v>4412.3599999999997</v>
      </c>
      <c r="E35" s="193">
        <v>3000</v>
      </c>
      <c r="F35" s="359">
        <v>0</v>
      </c>
      <c r="G35" s="359"/>
      <c r="H35" s="359">
        <f t="shared" si="6"/>
        <v>0</v>
      </c>
      <c r="I35" s="360"/>
    </row>
  </sheetData>
  <mergeCells count="11">
    <mergeCell ref="B33:C33"/>
    <mergeCell ref="B27:C27"/>
    <mergeCell ref="B13:C13"/>
    <mergeCell ref="B19:C19"/>
    <mergeCell ref="A26:C26"/>
    <mergeCell ref="A22:E22"/>
    <mergeCell ref="A4:E4"/>
    <mergeCell ref="A6:E6"/>
    <mergeCell ref="A8:E8"/>
    <mergeCell ref="A12:C12"/>
    <mergeCell ref="A2:H2"/>
  </mergeCells>
  <pageMargins left="0.7" right="0.7" top="0.75" bottom="0.75" header="0.3" footer="0.3"/>
  <pageSetup paperSize="9" scale="51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0"/>
  <sheetViews>
    <sheetView topLeftCell="A6" workbookViewId="0">
      <selection activeCell="A9" sqref="A9:H19"/>
    </sheetView>
  </sheetViews>
  <sheetFormatPr defaultRowHeight="15" x14ac:dyDescent="0.25"/>
  <cols>
    <col min="1" max="1" width="5.42578125" bestFit="1" customWidth="1"/>
    <col min="2" max="2" width="30.42578125" customWidth="1"/>
    <col min="3" max="3" width="18.5703125" bestFit="1" customWidth="1"/>
    <col min="4" max="5" width="15.42578125" bestFit="1" customWidth="1"/>
    <col min="6" max="6" width="15.42578125" customWidth="1"/>
    <col min="7" max="7" width="15.42578125" bestFit="1" customWidth="1"/>
    <col min="8" max="8" width="16.85546875" bestFit="1" customWidth="1"/>
    <col min="10" max="10" width="11.28515625" bestFit="1" customWidth="1"/>
    <col min="12" max="12" width="9.5703125" bestFit="1" customWidth="1"/>
  </cols>
  <sheetData>
    <row r="1" spans="1:10" ht="72.75" customHeight="1" x14ac:dyDescent="0.25">
      <c r="A1" s="576" t="s">
        <v>230</v>
      </c>
      <c r="B1" s="576"/>
      <c r="C1" s="576"/>
      <c r="D1" s="576"/>
      <c r="E1" s="576"/>
      <c r="F1" s="576"/>
      <c r="G1" s="576"/>
      <c r="H1" s="576"/>
    </row>
    <row r="2" spans="1:10" ht="18" customHeight="1" x14ac:dyDescent="0.25">
      <c r="A2" s="1"/>
      <c r="B2" s="1"/>
      <c r="C2" s="435"/>
      <c r="D2" s="1"/>
    </row>
    <row r="3" spans="1:10" ht="15.75" customHeight="1" x14ac:dyDescent="0.25">
      <c r="A3" s="576" t="s">
        <v>17</v>
      </c>
      <c r="B3" s="576"/>
      <c r="C3" s="576"/>
      <c r="D3" s="576"/>
    </row>
    <row r="4" spans="1:10" ht="18" x14ac:dyDescent="0.25">
      <c r="B4" s="1"/>
      <c r="C4" s="435"/>
      <c r="D4" s="2"/>
    </row>
    <row r="5" spans="1:10" ht="18" customHeight="1" x14ac:dyDescent="0.25">
      <c r="A5" s="576" t="s">
        <v>4</v>
      </c>
      <c r="B5" s="576"/>
      <c r="C5" s="576"/>
      <c r="D5" s="576"/>
    </row>
    <row r="6" spans="1:10" ht="18" x14ac:dyDescent="0.25">
      <c r="A6" s="1"/>
      <c r="B6" s="1"/>
      <c r="C6" s="435"/>
      <c r="D6" s="2"/>
    </row>
    <row r="7" spans="1:10" ht="15.75" customHeight="1" x14ac:dyDescent="0.25">
      <c r="A7" s="576" t="s">
        <v>194</v>
      </c>
      <c r="B7" s="576"/>
      <c r="C7" s="576"/>
      <c r="D7" s="576"/>
    </row>
    <row r="8" spans="1:10" ht="18.75" thickBot="1" x14ac:dyDescent="0.3">
      <c r="A8" s="1"/>
      <c r="B8" s="1"/>
      <c r="C8" s="435"/>
      <c r="D8" s="2"/>
    </row>
    <row r="9" spans="1:10" ht="64.5" thickBot="1" x14ac:dyDescent="0.3">
      <c r="A9" s="207" t="s">
        <v>7</v>
      </c>
      <c r="B9" s="120" t="s">
        <v>3</v>
      </c>
      <c r="C9" s="552" t="s">
        <v>220</v>
      </c>
      <c r="D9" s="120" t="s">
        <v>214</v>
      </c>
      <c r="E9" s="120" t="s">
        <v>240</v>
      </c>
      <c r="F9" s="571" t="s">
        <v>242</v>
      </c>
      <c r="G9" s="146" t="s">
        <v>232</v>
      </c>
      <c r="H9" s="146" t="s">
        <v>233</v>
      </c>
    </row>
    <row r="10" spans="1:10" x14ac:dyDescent="0.25">
      <c r="A10" s="113"/>
      <c r="B10" s="319"/>
      <c r="C10" s="3" t="s">
        <v>153</v>
      </c>
      <c r="D10" s="319" t="s">
        <v>153</v>
      </c>
      <c r="E10" s="319" t="s">
        <v>153</v>
      </c>
      <c r="F10" s="549"/>
      <c r="G10" s="324" t="s">
        <v>201</v>
      </c>
      <c r="H10" s="324" t="s">
        <v>201</v>
      </c>
    </row>
    <row r="11" spans="1:10" s="61" customFormat="1" ht="15.75" customHeight="1" x14ac:dyDescent="0.3">
      <c r="A11" s="208"/>
      <c r="B11" s="142" t="s">
        <v>0</v>
      </c>
      <c r="C11" s="143">
        <f>C12+C13+C14+C15+C16+C17+C18</f>
        <v>753635.54</v>
      </c>
      <c r="D11" s="143">
        <v>797150.05</v>
      </c>
      <c r="E11" s="143">
        <f>E12+E13+E14+E15+E16+E17+E18</f>
        <v>936527.92999999982</v>
      </c>
      <c r="F11" s="143">
        <f>F12+F13+F14+F15+F16+F17+F18</f>
        <v>814895.75</v>
      </c>
      <c r="G11" s="361">
        <f>F11/C11*100</f>
        <v>108.12862540957131</v>
      </c>
      <c r="H11" s="209">
        <f>F11/E11*100</f>
        <v>87.012434322166996</v>
      </c>
    </row>
    <row r="12" spans="1:10" s="82" customFormat="1" ht="15.75" customHeight="1" x14ac:dyDescent="0.25">
      <c r="A12" s="210" t="s">
        <v>163</v>
      </c>
      <c r="B12" s="144" t="s">
        <v>120</v>
      </c>
      <c r="C12" s="385">
        <v>51742.22</v>
      </c>
      <c r="D12" s="118">
        <v>31279.99</v>
      </c>
      <c r="E12" s="119">
        <v>53621.34</v>
      </c>
      <c r="F12" s="119">
        <v>57139.16</v>
      </c>
      <c r="G12" s="119">
        <f t="shared" ref="G12:G18" si="0">F12/C12*100</f>
        <v>110.43043765806723</v>
      </c>
      <c r="H12" s="348">
        <f t="shared" ref="H12:H32" si="1">F12/E12*100</f>
        <v>106.56048506061208</v>
      </c>
    </row>
    <row r="13" spans="1:10" s="82" customFormat="1" ht="15.75" x14ac:dyDescent="0.25">
      <c r="A13" s="210" t="s">
        <v>143</v>
      </c>
      <c r="B13" s="145" t="s">
        <v>144</v>
      </c>
      <c r="C13" s="385">
        <v>673458.18</v>
      </c>
      <c r="D13" s="118">
        <v>735274.05</v>
      </c>
      <c r="E13" s="119">
        <v>845264.19</v>
      </c>
      <c r="F13" s="119">
        <v>720190.84</v>
      </c>
      <c r="G13" s="119">
        <f t="shared" si="0"/>
        <v>106.93920742042214</v>
      </c>
      <c r="H13" s="348">
        <f t="shared" si="1"/>
        <v>85.203046399019939</v>
      </c>
      <c r="J13" s="117"/>
    </row>
    <row r="14" spans="1:10" x14ac:dyDescent="0.25">
      <c r="A14" s="210" t="s">
        <v>148</v>
      </c>
      <c r="B14" s="145" t="s">
        <v>128</v>
      </c>
      <c r="C14" s="385">
        <v>4506.08</v>
      </c>
      <c r="D14" s="119">
        <v>4000</v>
      </c>
      <c r="E14" s="119">
        <v>6000</v>
      </c>
      <c r="F14" s="119">
        <v>5473.29</v>
      </c>
      <c r="G14" s="119">
        <f t="shared" si="0"/>
        <v>121.464554557398</v>
      </c>
      <c r="H14" s="348">
        <f t="shared" si="1"/>
        <v>91.221500000000006</v>
      </c>
    </row>
    <row r="15" spans="1:10" s="82" customFormat="1" ht="15.75" x14ac:dyDescent="0.25">
      <c r="A15" s="210" t="s">
        <v>147</v>
      </c>
      <c r="B15" s="145" t="s">
        <v>135</v>
      </c>
      <c r="C15" s="385">
        <v>10632.06</v>
      </c>
      <c r="D15" s="118">
        <v>11986</v>
      </c>
      <c r="E15" s="119">
        <v>19355.32</v>
      </c>
      <c r="F15" s="119">
        <v>18420.84</v>
      </c>
      <c r="G15" s="119">
        <f t="shared" si="0"/>
        <v>173.25748726022991</v>
      </c>
      <c r="H15" s="348">
        <f t="shared" si="1"/>
        <v>95.171973390261698</v>
      </c>
      <c r="J15" s="117"/>
    </row>
    <row r="16" spans="1:10" x14ac:dyDescent="0.25">
      <c r="A16" s="210" t="s">
        <v>150</v>
      </c>
      <c r="B16" s="145" t="s">
        <v>151</v>
      </c>
      <c r="C16" s="385">
        <v>3490.55</v>
      </c>
      <c r="D16" s="118">
        <v>3000</v>
      </c>
      <c r="E16" s="119">
        <v>2000</v>
      </c>
      <c r="F16" s="119">
        <v>260</v>
      </c>
      <c r="G16" s="119">
        <f t="shared" si="0"/>
        <v>7.4486828723267102</v>
      </c>
      <c r="H16" s="348">
        <f t="shared" si="1"/>
        <v>13</v>
      </c>
    </row>
    <row r="17" spans="1:13" x14ac:dyDescent="0.25">
      <c r="A17" s="210" t="s">
        <v>152</v>
      </c>
      <c r="B17" s="144" t="s">
        <v>121</v>
      </c>
      <c r="C17" s="385">
        <v>1112.1300000000001</v>
      </c>
      <c r="D17" s="119">
        <v>1000</v>
      </c>
      <c r="E17" s="119">
        <v>1262.71</v>
      </c>
      <c r="F17" s="119">
        <v>1267.49</v>
      </c>
      <c r="G17" s="119">
        <f t="shared" si="0"/>
        <v>113.96958988607446</v>
      </c>
      <c r="H17" s="348">
        <f t="shared" si="1"/>
        <v>100.37855089450467</v>
      </c>
      <c r="J17" s="40"/>
    </row>
    <row r="18" spans="1:13" x14ac:dyDescent="0.25">
      <c r="A18" s="210" t="s">
        <v>191</v>
      </c>
      <c r="B18" s="144" t="s">
        <v>192</v>
      </c>
      <c r="C18" s="385">
        <v>8694.32</v>
      </c>
      <c r="D18" s="119">
        <v>10612.12</v>
      </c>
      <c r="E18" s="119">
        <v>9024.3700000000008</v>
      </c>
      <c r="F18" s="119">
        <v>12144.13</v>
      </c>
      <c r="G18" s="119">
        <f t="shared" si="0"/>
        <v>139.67889380653116</v>
      </c>
      <c r="H18" s="348">
        <f t="shared" si="1"/>
        <v>134.57039106330967</v>
      </c>
    </row>
    <row r="19" spans="1:13" ht="18" thickBot="1" x14ac:dyDescent="0.35">
      <c r="A19" s="211"/>
      <c r="B19" s="212"/>
      <c r="C19" s="192"/>
      <c r="D19" s="213"/>
      <c r="E19" s="192"/>
      <c r="F19" s="216"/>
      <c r="G19" s="119"/>
      <c r="H19" s="349"/>
      <c r="L19" s="326"/>
    </row>
    <row r="20" spans="1:13" x14ac:dyDescent="0.25">
      <c r="E20" s="64"/>
      <c r="F20" s="64"/>
      <c r="G20" s="40"/>
      <c r="H20" s="91"/>
      <c r="I20" s="64"/>
      <c r="J20" s="40"/>
      <c r="L20" s="326"/>
      <c r="M20" s="323"/>
    </row>
    <row r="21" spans="1:13" ht="15.75" customHeight="1" x14ac:dyDescent="0.25">
      <c r="A21" s="576" t="s">
        <v>195</v>
      </c>
      <c r="B21" s="576"/>
      <c r="C21" s="576"/>
      <c r="D21" s="576"/>
      <c r="E21" s="64"/>
      <c r="F21" s="64"/>
      <c r="G21" s="40"/>
      <c r="H21" s="91"/>
      <c r="I21" s="64"/>
      <c r="L21" s="326"/>
    </row>
    <row r="22" spans="1:13" ht="18.75" thickBot="1" x14ac:dyDescent="0.3">
      <c r="A22" s="1"/>
      <c r="B22" s="1"/>
      <c r="C22" s="435"/>
      <c r="D22" s="2"/>
      <c r="E22" s="64"/>
      <c r="F22" s="64"/>
      <c r="G22" s="40"/>
      <c r="H22" s="91"/>
      <c r="I22" s="64"/>
      <c r="L22" s="326"/>
    </row>
    <row r="23" spans="1:13" ht="64.5" thickBot="1" x14ac:dyDescent="0.3">
      <c r="A23" s="207" t="s">
        <v>7</v>
      </c>
      <c r="B23" s="120" t="s">
        <v>12</v>
      </c>
      <c r="C23" s="552" t="s">
        <v>220</v>
      </c>
      <c r="D23" s="120" t="s">
        <v>214</v>
      </c>
      <c r="E23" s="120" t="s">
        <v>241</v>
      </c>
      <c r="F23" s="571" t="s">
        <v>242</v>
      </c>
      <c r="G23" s="362" t="s">
        <v>232</v>
      </c>
      <c r="H23" s="146" t="s">
        <v>233</v>
      </c>
      <c r="I23" s="40"/>
      <c r="L23" s="326"/>
    </row>
    <row r="24" spans="1:13" x14ac:dyDescent="0.25">
      <c r="A24" s="113"/>
      <c r="B24" s="3"/>
      <c r="C24" s="548" t="s">
        <v>153</v>
      </c>
      <c r="D24" s="3" t="s">
        <v>153</v>
      </c>
      <c r="E24" s="3" t="s">
        <v>153</v>
      </c>
      <c r="F24" s="546"/>
      <c r="G24" s="363" t="s">
        <v>201</v>
      </c>
      <c r="H24" s="324" t="s">
        <v>201</v>
      </c>
      <c r="L24" s="326"/>
    </row>
    <row r="25" spans="1:13" s="84" customFormat="1" ht="15.75" customHeight="1" x14ac:dyDescent="0.3">
      <c r="A25" s="208"/>
      <c r="B25" s="142" t="s">
        <v>1</v>
      </c>
      <c r="C25" s="143">
        <f>C26+C27+C28+C29+C30+C31+C32</f>
        <v>747708.98999999987</v>
      </c>
      <c r="D25" s="143">
        <v>797150.05</v>
      </c>
      <c r="E25" s="143">
        <f>E26+E27+E28+E29+E30+E31+E32</f>
        <v>936527.92999999982</v>
      </c>
      <c r="F25" s="143">
        <f>F26+F27+F28+F29+F30+F31+F32</f>
        <v>873863.75000000012</v>
      </c>
      <c r="G25" s="334">
        <f>F25/C25*100</f>
        <v>116.87217375840302</v>
      </c>
      <c r="H25" s="209">
        <f t="shared" si="1"/>
        <v>93.308882950239436</v>
      </c>
      <c r="L25" s="327"/>
    </row>
    <row r="26" spans="1:13" ht="15.75" customHeight="1" x14ac:dyDescent="0.25">
      <c r="A26" s="210" t="s">
        <v>163</v>
      </c>
      <c r="B26" s="144" t="s">
        <v>120</v>
      </c>
      <c r="C26" s="385">
        <v>51742.22</v>
      </c>
      <c r="D26" s="118">
        <v>31279.99</v>
      </c>
      <c r="E26" s="119">
        <v>53621.34</v>
      </c>
      <c r="F26" s="119">
        <v>57139.16</v>
      </c>
      <c r="G26" s="119">
        <f t="shared" ref="G26:G32" si="2">F26/C26*100</f>
        <v>110.43043765806723</v>
      </c>
      <c r="H26" s="348">
        <f t="shared" si="1"/>
        <v>106.56048506061208</v>
      </c>
      <c r="L26" s="326"/>
    </row>
    <row r="27" spans="1:13" s="79" customFormat="1" ht="15.75" customHeight="1" x14ac:dyDescent="0.2">
      <c r="A27" s="210" t="s">
        <v>143</v>
      </c>
      <c r="B27" s="145" t="s">
        <v>144</v>
      </c>
      <c r="C27" s="385">
        <v>670585.76</v>
      </c>
      <c r="D27" s="118">
        <v>735274.05</v>
      </c>
      <c r="E27" s="119">
        <v>845264.19</v>
      </c>
      <c r="F27" s="119">
        <v>779189.35</v>
      </c>
      <c r="G27" s="119">
        <f t="shared" si="2"/>
        <v>116.19533197364645</v>
      </c>
      <c r="H27" s="348">
        <f t="shared" si="1"/>
        <v>92.182936319590212</v>
      </c>
      <c r="J27" s="328"/>
    </row>
    <row r="28" spans="1:13" s="78" customFormat="1" ht="12.75" x14ac:dyDescent="0.2">
      <c r="A28" s="210" t="s">
        <v>148</v>
      </c>
      <c r="B28" s="145" t="s">
        <v>128</v>
      </c>
      <c r="C28" s="385">
        <v>2314.8200000000002</v>
      </c>
      <c r="D28" s="119">
        <v>4000</v>
      </c>
      <c r="E28" s="119">
        <v>6000</v>
      </c>
      <c r="F28" s="119">
        <v>4926.66</v>
      </c>
      <c r="G28" s="119">
        <f t="shared" si="2"/>
        <v>212.83123525803299</v>
      </c>
      <c r="H28" s="348">
        <f t="shared" si="1"/>
        <v>82.111000000000004</v>
      </c>
    </row>
    <row r="29" spans="1:13" s="78" customFormat="1" ht="12.75" x14ac:dyDescent="0.2">
      <c r="A29" s="210" t="s">
        <v>147</v>
      </c>
      <c r="B29" s="145" t="s">
        <v>135</v>
      </c>
      <c r="C29" s="385">
        <v>9769.19</v>
      </c>
      <c r="D29" s="118">
        <v>11986</v>
      </c>
      <c r="E29" s="119">
        <v>19355.32</v>
      </c>
      <c r="F29" s="119">
        <v>18963.64</v>
      </c>
      <c r="G29" s="119">
        <f t="shared" si="2"/>
        <v>194.1168100937744</v>
      </c>
      <c r="H29" s="348">
        <f t="shared" si="1"/>
        <v>97.976370320924687</v>
      </c>
    </row>
    <row r="30" spans="1:13" s="78" customFormat="1" ht="12.75" x14ac:dyDescent="0.2">
      <c r="A30" s="210" t="s">
        <v>150</v>
      </c>
      <c r="B30" s="145" t="s">
        <v>151</v>
      </c>
      <c r="C30" s="385">
        <v>3490.55</v>
      </c>
      <c r="D30" s="118">
        <v>3000</v>
      </c>
      <c r="E30" s="119">
        <v>2000</v>
      </c>
      <c r="F30" s="119">
        <v>260</v>
      </c>
      <c r="G30" s="119">
        <f t="shared" si="2"/>
        <v>7.4486828723267102</v>
      </c>
      <c r="H30" s="348">
        <f t="shared" si="1"/>
        <v>13</v>
      </c>
    </row>
    <row r="31" spans="1:13" s="81" customFormat="1" x14ac:dyDescent="0.25">
      <c r="A31" s="210" t="s">
        <v>152</v>
      </c>
      <c r="B31" s="144" t="s">
        <v>121</v>
      </c>
      <c r="C31" s="385">
        <v>1112.1300000000001</v>
      </c>
      <c r="D31" s="119">
        <v>1000</v>
      </c>
      <c r="E31" s="119">
        <v>1262.71</v>
      </c>
      <c r="F31" s="119">
        <v>1240.81</v>
      </c>
      <c r="G31" s="119">
        <f t="shared" si="2"/>
        <v>111.57058976918164</v>
      </c>
      <c r="H31" s="348">
        <f t="shared" si="1"/>
        <v>98.265635023085267</v>
      </c>
    </row>
    <row r="32" spans="1:13" s="80" customFormat="1" ht="12.75" x14ac:dyDescent="0.2">
      <c r="A32" s="214" t="s">
        <v>191</v>
      </c>
      <c r="B32" s="144" t="s">
        <v>192</v>
      </c>
      <c r="C32" s="385">
        <v>8694.32</v>
      </c>
      <c r="D32" s="119">
        <v>10612.12</v>
      </c>
      <c r="E32" s="119">
        <v>9024.3700000000008</v>
      </c>
      <c r="F32" s="119">
        <v>12144.13</v>
      </c>
      <c r="G32" s="119">
        <f t="shared" si="2"/>
        <v>139.67889380653116</v>
      </c>
      <c r="H32" s="348">
        <f t="shared" si="1"/>
        <v>134.57039106330967</v>
      </c>
    </row>
    <row r="33" spans="1:8" s="80" customFormat="1" ht="18" thickBot="1" x14ac:dyDescent="0.35">
      <c r="A33" s="211"/>
      <c r="B33" s="215"/>
      <c r="C33" s="215"/>
      <c r="D33" s="213"/>
      <c r="E33" s="325"/>
      <c r="F33" s="325"/>
      <c r="G33" s="364"/>
      <c r="H33" s="349"/>
    </row>
    <row r="34" spans="1:8" s="80" customFormat="1" ht="12.75" x14ac:dyDescent="0.2">
      <c r="D34" s="64"/>
    </row>
    <row r="35" spans="1:8" s="80" customFormat="1" ht="12.75" x14ac:dyDescent="0.2">
      <c r="A35" s="121"/>
      <c r="B35" s="121"/>
      <c r="C35" s="121"/>
      <c r="D35" s="64"/>
    </row>
    <row r="36" spans="1:8" s="80" customFormat="1" ht="12.75" x14ac:dyDescent="0.2">
      <c r="A36" s="121"/>
      <c r="B36" s="121"/>
      <c r="C36" s="121"/>
      <c r="D36" s="64"/>
    </row>
    <row r="37" spans="1:8" s="59" customFormat="1" x14ac:dyDescent="0.25">
      <c r="A37" s="122"/>
      <c r="B37" s="122"/>
      <c r="C37" s="122"/>
      <c r="D37" s="77"/>
    </row>
    <row r="38" spans="1:8" s="78" customFormat="1" ht="12.75" x14ac:dyDescent="0.2">
      <c r="A38" s="121"/>
      <c r="B38" s="121"/>
      <c r="C38" s="121"/>
      <c r="D38" s="64"/>
    </row>
    <row r="39" spans="1:8" s="63" customFormat="1" x14ac:dyDescent="0.25">
      <c r="A39" s="159"/>
      <c r="B39" s="123"/>
      <c r="C39" s="123"/>
      <c r="D39" s="124"/>
    </row>
    <row r="40" spans="1:8" x14ac:dyDescent="0.25">
      <c r="A40" s="121"/>
      <c r="B40" s="121"/>
      <c r="C40" s="121"/>
      <c r="D40" s="64"/>
    </row>
    <row r="41" spans="1:8" x14ac:dyDescent="0.25">
      <c r="A41" s="121"/>
      <c r="B41" s="121"/>
      <c r="C41" s="121"/>
      <c r="D41" s="64"/>
    </row>
    <row r="42" spans="1:8" x14ac:dyDescent="0.25">
      <c r="A42" s="122"/>
      <c r="B42" s="122"/>
      <c r="C42" s="122"/>
      <c r="D42" s="77"/>
    </row>
    <row r="43" spans="1:8" x14ac:dyDescent="0.25">
      <c r="A43" s="121"/>
      <c r="B43" s="121"/>
      <c r="C43" s="121"/>
      <c r="D43" s="64"/>
    </row>
    <row r="44" spans="1:8" s="83" customFormat="1" ht="15.75" x14ac:dyDescent="0.25">
      <c r="A44" s="160"/>
      <c r="B44" s="125"/>
      <c r="C44" s="125"/>
      <c r="D44" s="126"/>
    </row>
    <row r="45" spans="1:8" s="59" customFormat="1" x14ac:dyDescent="0.25">
      <c r="A45" s="161"/>
      <c r="B45" s="127"/>
      <c r="C45" s="127"/>
      <c r="D45" s="77"/>
    </row>
    <row r="46" spans="1:8" x14ac:dyDescent="0.25">
      <c r="A46" s="121"/>
      <c r="B46" s="121"/>
      <c r="C46" s="121"/>
      <c r="D46" s="128"/>
    </row>
    <row r="47" spans="1:8" x14ac:dyDescent="0.25">
      <c r="A47" s="121"/>
      <c r="B47" s="121"/>
      <c r="C47" s="121"/>
      <c r="D47" s="80"/>
    </row>
    <row r="48" spans="1:8" x14ac:dyDescent="0.25">
      <c r="A48" s="121"/>
      <c r="B48" s="121"/>
      <c r="C48" s="121"/>
      <c r="D48" s="80"/>
    </row>
    <row r="49" spans="1:4" x14ac:dyDescent="0.25">
      <c r="A49" s="78"/>
      <c r="B49" s="78"/>
      <c r="C49" s="78"/>
      <c r="D49" s="80"/>
    </row>
    <row r="50" spans="1:4" x14ac:dyDescent="0.25">
      <c r="A50" s="78"/>
      <c r="B50" s="78"/>
      <c r="C50" s="78"/>
      <c r="D50" s="80"/>
    </row>
  </sheetData>
  <mergeCells count="5">
    <mergeCell ref="A3:D3"/>
    <mergeCell ref="A5:D5"/>
    <mergeCell ref="A7:D7"/>
    <mergeCell ref="A21:D21"/>
    <mergeCell ref="A1:H1"/>
  </mergeCells>
  <phoneticPr fontId="28" type="noConversion"/>
  <pageMargins left="0.7" right="0.7" top="0.75" bottom="0.75" header="0.3" footer="0.3"/>
  <pageSetup paperSize="9" scale="6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A3454-5803-4EF8-B244-2B3BC2E46EA0}">
  <sheetPr>
    <pageSetUpPr fitToPage="1"/>
  </sheetPr>
  <dimension ref="A1:AX448"/>
  <sheetViews>
    <sheetView topLeftCell="A431" zoomScaleNormal="100" workbookViewId="0">
      <selection sqref="A1:J448"/>
    </sheetView>
  </sheetViews>
  <sheetFormatPr defaultRowHeight="15" x14ac:dyDescent="0.25"/>
  <cols>
    <col min="1" max="1" width="7.42578125" bestFit="1" customWidth="1"/>
    <col min="2" max="2" width="6" customWidth="1"/>
    <col min="3" max="3" width="12.5703125" customWidth="1"/>
    <col min="4" max="4" width="65.7109375" customWidth="1"/>
    <col min="5" max="5" width="21" customWidth="1"/>
    <col min="6" max="8" width="25.28515625" customWidth="1"/>
    <col min="9" max="10" width="15.42578125" bestFit="1" customWidth="1"/>
  </cols>
  <sheetData>
    <row r="1" spans="1:50" ht="77.45" customHeight="1" x14ac:dyDescent="0.25">
      <c r="A1" s="697" t="s">
        <v>230</v>
      </c>
      <c r="B1" s="697"/>
      <c r="C1" s="697"/>
      <c r="D1" s="697"/>
      <c r="E1" s="697"/>
      <c r="F1" s="697"/>
      <c r="G1" s="697"/>
      <c r="H1" s="697"/>
      <c r="I1" s="697"/>
    </row>
    <row r="2" spans="1:50" ht="18" x14ac:dyDescent="0.25">
      <c r="A2" s="337"/>
      <c r="B2" s="337"/>
      <c r="C2" s="337"/>
      <c r="D2" s="337"/>
      <c r="F2" s="2"/>
      <c r="G2" s="2"/>
      <c r="H2" s="2"/>
      <c r="I2" s="2"/>
      <c r="J2" s="2"/>
    </row>
    <row r="3" spans="1:50" ht="18" customHeight="1" x14ac:dyDescent="0.3">
      <c r="A3" s="698" t="s">
        <v>16</v>
      </c>
      <c r="B3" s="698"/>
      <c r="C3" s="698"/>
      <c r="D3" s="698"/>
      <c r="E3" s="698"/>
      <c r="F3" s="698"/>
      <c r="G3" s="698"/>
      <c r="H3" s="698"/>
      <c r="I3" s="698"/>
      <c r="J3" s="333"/>
    </row>
    <row r="4" spans="1:50" ht="18.75" thickBot="1" x14ac:dyDescent="0.3">
      <c r="A4" s="337"/>
      <c r="B4" s="337"/>
      <c r="C4" s="337"/>
      <c r="D4" s="337"/>
      <c r="F4" s="2"/>
      <c r="G4" s="2"/>
      <c r="H4" s="2"/>
      <c r="I4" s="2"/>
      <c r="J4" s="2"/>
    </row>
    <row r="5" spans="1:50" ht="64.5" thickBot="1" x14ac:dyDescent="0.3">
      <c r="A5" s="699" t="s">
        <v>18</v>
      </c>
      <c r="B5" s="700"/>
      <c r="C5" s="701"/>
      <c r="D5" s="460" t="s">
        <v>19</v>
      </c>
      <c r="E5" s="552" t="s">
        <v>220</v>
      </c>
      <c r="F5" s="569" t="s">
        <v>207</v>
      </c>
      <c r="G5" s="120" t="s">
        <v>219</v>
      </c>
      <c r="H5" s="570" t="s">
        <v>242</v>
      </c>
      <c r="I5" s="120" t="s">
        <v>227</v>
      </c>
      <c r="J5" s="146" t="s">
        <v>228</v>
      </c>
      <c r="K5" s="36"/>
      <c r="L5" s="36"/>
    </row>
    <row r="6" spans="1:50" s="86" customFormat="1" ht="36" customHeight="1" thickBot="1" x14ac:dyDescent="0.35">
      <c r="A6" s="702" t="s">
        <v>164</v>
      </c>
      <c r="B6" s="703"/>
      <c r="C6" s="704"/>
      <c r="D6" s="437"/>
      <c r="E6" s="550">
        <f>E7+E196</f>
        <v>747708.99</v>
      </c>
      <c r="F6" s="152">
        <v>797150.05</v>
      </c>
      <c r="G6" s="152">
        <f>G7+G196</f>
        <v>936527.92999999993</v>
      </c>
      <c r="H6" s="152">
        <f>H7+H196</f>
        <v>873863.74999999988</v>
      </c>
      <c r="I6" s="152">
        <f>H6/E6*100</f>
        <v>116.87217375840298</v>
      </c>
      <c r="J6" s="461">
        <f>H6/G6*100</f>
        <v>93.308882950239393</v>
      </c>
      <c r="K6" s="85"/>
      <c r="L6" s="85"/>
    </row>
    <row r="7" spans="1:50" s="86" customFormat="1" ht="18.75" x14ac:dyDescent="0.3">
      <c r="A7" s="705"/>
      <c r="B7" s="706"/>
      <c r="C7" s="707"/>
      <c r="D7" s="221" t="s">
        <v>182</v>
      </c>
      <c r="E7" s="163">
        <f t="shared" ref="E7:G7" si="0">E8+E54+E61+E156+E162+E174+E190</f>
        <v>61548.669999999991</v>
      </c>
      <c r="F7" s="163">
        <f t="shared" si="0"/>
        <v>43890</v>
      </c>
      <c r="G7" s="163">
        <f t="shared" si="0"/>
        <v>63908.420000000006</v>
      </c>
      <c r="H7" s="163">
        <f>H8+H54+H61+H156+H162+H174+H190</f>
        <v>70524.099999999991</v>
      </c>
      <c r="I7" s="163">
        <f t="shared" ref="I7:I70" si="1">H7/E7*100</f>
        <v>114.58265466987345</v>
      </c>
      <c r="J7" s="462">
        <f t="shared" ref="J7:J65" si="2">H7/G7*100</f>
        <v>110.35181279712435</v>
      </c>
      <c r="K7" s="85"/>
      <c r="L7" s="85"/>
    </row>
    <row r="8" spans="1:50" s="16" customFormat="1" ht="25.5" x14ac:dyDescent="0.25">
      <c r="A8" s="708" t="s">
        <v>25</v>
      </c>
      <c r="B8" s="709"/>
      <c r="C8" s="710"/>
      <c r="D8" s="438" t="s">
        <v>54</v>
      </c>
      <c r="E8" s="164">
        <f t="shared" ref="E8:G8" si="3">E9+E45</f>
        <v>27740.35</v>
      </c>
      <c r="F8" s="164">
        <f t="shared" si="3"/>
        <v>27771</v>
      </c>
      <c r="G8" s="164">
        <f t="shared" si="3"/>
        <v>31868</v>
      </c>
      <c r="H8" s="164">
        <f>H9+H45</f>
        <v>31868</v>
      </c>
      <c r="I8" s="164">
        <f t="shared" si="1"/>
        <v>114.87958875789239</v>
      </c>
      <c r="J8" s="463">
        <f t="shared" si="2"/>
        <v>100</v>
      </c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</row>
    <row r="9" spans="1:50" s="15" customFormat="1" x14ac:dyDescent="0.25">
      <c r="A9" s="673" t="s">
        <v>26</v>
      </c>
      <c r="B9" s="674"/>
      <c r="C9" s="675"/>
      <c r="D9" s="431" t="s">
        <v>11</v>
      </c>
      <c r="E9" s="165">
        <f t="shared" ref="E9:G9" si="4">E11</f>
        <v>23657.35</v>
      </c>
      <c r="F9" s="165">
        <f t="shared" si="4"/>
        <v>23688</v>
      </c>
      <c r="G9" s="165">
        <f t="shared" si="4"/>
        <v>27481</v>
      </c>
      <c r="H9" s="165">
        <f>H11</f>
        <v>27481</v>
      </c>
      <c r="I9" s="165">
        <f t="shared" si="1"/>
        <v>116.1626302185156</v>
      </c>
      <c r="J9" s="464">
        <f t="shared" si="2"/>
        <v>100</v>
      </c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</row>
    <row r="10" spans="1:50" x14ac:dyDescent="0.25">
      <c r="A10" s="643" t="s">
        <v>160</v>
      </c>
      <c r="B10" s="644"/>
      <c r="C10" s="645"/>
      <c r="D10" s="432" t="s">
        <v>9</v>
      </c>
      <c r="E10" s="388"/>
      <c r="F10" s="43"/>
      <c r="G10" s="56"/>
      <c r="H10" s="56"/>
      <c r="I10" s="56"/>
      <c r="J10" s="465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</row>
    <row r="11" spans="1:50" s="10" customFormat="1" x14ac:dyDescent="0.25">
      <c r="A11" s="663">
        <v>3</v>
      </c>
      <c r="B11" s="664"/>
      <c r="C11" s="665"/>
      <c r="D11" s="433" t="s">
        <v>13</v>
      </c>
      <c r="E11" s="166">
        <f t="shared" ref="E11:G11" si="5">E12+E42</f>
        <v>23657.35</v>
      </c>
      <c r="F11" s="166">
        <f t="shared" si="5"/>
        <v>23688</v>
      </c>
      <c r="G11" s="166">
        <f t="shared" si="5"/>
        <v>27481</v>
      </c>
      <c r="H11" s="166">
        <f>H12+H42</f>
        <v>27481</v>
      </c>
      <c r="I11" s="166">
        <f t="shared" si="1"/>
        <v>116.1626302185156</v>
      </c>
      <c r="J11" s="466">
        <f t="shared" si="2"/>
        <v>100</v>
      </c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</row>
    <row r="12" spans="1:50" s="11" customFormat="1" x14ac:dyDescent="0.25">
      <c r="A12" s="691">
        <v>32</v>
      </c>
      <c r="B12" s="692"/>
      <c r="C12" s="693"/>
      <c r="D12" s="222" t="s">
        <v>20</v>
      </c>
      <c r="E12" s="390">
        <f t="shared" ref="E12" si="6">E13+E17+E22+E31</f>
        <v>22888</v>
      </c>
      <c r="F12" s="153">
        <v>22908</v>
      </c>
      <c r="G12" s="167">
        <f>G13+G17+G22+G31</f>
        <v>26701</v>
      </c>
      <c r="H12" s="167">
        <f>H13+H17+H22+H31</f>
        <v>26701</v>
      </c>
      <c r="I12" s="167">
        <f t="shared" si="1"/>
        <v>116.65938483047886</v>
      </c>
      <c r="J12" s="467">
        <f t="shared" si="2"/>
        <v>100</v>
      </c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</row>
    <row r="13" spans="1:50" s="34" customFormat="1" x14ac:dyDescent="0.25">
      <c r="A13" s="468">
        <v>321</v>
      </c>
      <c r="B13" s="32"/>
      <c r="C13" s="33"/>
      <c r="D13" s="223" t="s">
        <v>27</v>
      </c>
      <c r="E13" s="391">
        <f t="shared" ref="E13" si="7">E14+E15+E16</f>
        <v>1449.7</v>
      </c>
      <c r="F13" s="154">
        <v>1040</v>
      </c>
      <c r="G13" s="154">
        <f>G14+G15+G16</f>
        <v>1760</v>
      </c>
      <c r="H13" s="154">
        <f>H14+H15+H16</f>
        <v>1441.6000000000001</v>
      </c>
      <c r="I13" s="154">
        <f t="shared" si="1"/>
        <v>99.44126370973305</v>
      </c>
      <c r="J13" s="469">
        <f t="shared" si="2"/>
        <v>81.909090909090921</v>
      </c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</row>
    <row r="14" spans="1:50" x14ac:dyDescent="0.25">
      <c r="A14" s="694">
        <v>3211</v>
      </c>
      <c r="B14" s="695"/>
      <c r="C14" s="696"/>
      <c r="D14" s="217" t="s">
        <v>28</v>
      </c>
      <c r="E14" s="392">
        <v>1169.7</v>
      </c>
      <c r="F14" s="285">
        <v>820</v>
      </c>
      <c r="G14" s="168">
        <v>1320</v>
      </c>
      <c r="H14" s="168">
        <v>1339.15</v>
      </c>
      <c r="I14" s="168">
        <f t="shared" si="1"/>
        <v>114.48662050098318</v>
      </c>
      <c r="J14" s="470">
        <f t="shared" si="2"/>
        <v>101.45075757575759</v>
      </c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</row>
    <row r="15" spans="1:50" x14ac:dyDescent="0.25">
      <c r="A15" s="471">
        <v>3213</v>
      </c>
      <c r="B15" s="4"/>
      <c r="C15" s="5"/>
      <c r="D15" s="217" t="s">
        <v>29</v>
      </c>
      <c r="E15" s="392">
        <v>280</v>
      </c>
      <c r="F15" s="285">
        <v>220</v>
      </c>
      <c r="G15" s="168">
        <v>440</v>
      </c>
      <c r="H15" s="168">
        <v>102.45</v>
      </c>
      <c r="I15" s="168">
        <f t="shared" si="1"/>
        <v>36.589285714285715</v>
      </c>
      <c r="J15" s="470">
        <f t="shared" si="2"/>
        <v>23.28409090909091</v>
      </c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</row>
    <row r="16" spans="1:50" ht="14.25" customHeight="1" x14ac:dyDescent="0.25">
      <c r="A16" s="471">
        <v>3214</v>
      </c>
      <c r="B16" s="4"/>
      <c r="C16" s="5"/>
      <c r="D16" s="217" t="s">
        <v>30</v>
      </c>
      <c r="E16" s="392">
        <v>0</v>
      </c>
      <c r="F16" s="285">
        <v>0</v>
      </c>
      <c r="G16" s="168">
        <v>0</v>
      </c>
      <c r="H16" s="168">
        <v>0</v>
      </c>
      <c r="I16" s="168"/>
      <c r="J16" s="470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</row>
    <row r="17" spans="1:50" s="25" customFormat="1" x14ac:dyDescent="0.25">
      <c r="A17" s="472"/>
      <c r="B17" s="26">
        <v>322</v>
      </c>
      <c r="C17" s="28"/>
      <c r="D17" s="447" t="s">
        <v>31</v>
      </c>
      <c r="E17" s="391">
        <f t="shared" ref="E17" si="8">E18+E19+E20+E21</f>
        <v>9433.1299999999992</v>
      </c>
      <c r="F17" s="53">
        <v>10838</v>
      </c>
      <c r="G17" s="154">
        <f>G18+G19+G20+G21</f>
        <v>11568</v>
      </c>
      <c r="H17" s="154">
        <f>H18+H19+H20+H21</f>
        <v>11683.16</v>
      </c>
      <c r="I17" s="154">
        <f t="shared" si="1"/>
        <v>123.85242226069184</v>
      </c>
      <c r="J17" s="469">
        <f t="shared" si="2"/>
        <v>100.99550484094053</v>
      </c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</row>
    <row r="18" spans="1:50" x14ac:dyDescent="0.25">
      <c r="A18" s="609">
        <v>3221</v>
      </c>
      <c r="B18" s="610"/>
      <c r="C18" s="611"/>
      <c r="D18" s="434" t="s">
        <v>32</v>
      </c>
      <c r="E18" s="392">
        <v>3922.23</v>
      </c>
      <c r="F18" s="285">
        <v>3900</v>
      </c>
      <c r="G18" s="168">
        <v>4550</v>
      </c>
      <c r="H18" s="168">
        <v>4665.16</v>
      </c>
      <c r="I18" s="168">
        <f t="shared" si="1"/>
        <v>118.94152051256555</v>
      </c>
      <c r="J18" s="470">
        <f t="shared" si="2"/>
        <v>102.530989010989</v>
      </c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</row>
    <row r="19" spans="1:50" x14ac:dyDescent="0.25">
      <c r="A19" s="609">
        <v>3223</v>
      </c>
      <c r="B19" s="610"/>
      <c r="C19" s="611"/>
      <c r="D19" s="434" t="s">
        <v>33</v>
      </c>
      <c r="E19" s="392">
        <v>5430.9</v>
      </c>
      <c r="F19" s="285">
        <v>6738</v>
      </c>
      <c r="G19" s="168">
        <v>6738</v>
      </c>
      <c r="H19" s="168">
        <v>6738</v>
      </c>
      <c r="I19" s="168">
        <f t="shared" si="1"/>
        <v>124.06783406065294</v>
      </c>
      <c r="J19" s="470">
        <f t="shared" si="2"/>
        <v>100</v>
      </c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</row>
    <row r="20" spans="1:50" x14ac:dyDescent="0.25">
      <c r="A20" s="609">
        <v>3225</v>
      </c>
      <c r="B20" s="610"/>
      <c r="C20" s="611"/>
      <c r="D20" s="434" t="s">
        <v>34</v>
      </c>
      <c r="E20" s="392">
        <v>0</v>
      </c>
      <c r="F20" s="285">
        <v>0</v>
      </c>
      <c r="G20" s="168">
        <v>0</v>
      </c>
      <c r="H20" s="168">
        <v>0</v>
      </c>
      <c r="I20" s="168"/>
      <c r="J20" s="470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1:50" ht="15.75" customHeight="1" x14ac:dyDescent="0.25">
      <c r="A21" s="471"/>
      <c r="B21" s="38">
        <v>3227</v>
      </c>
      <c r="C21" s="39"/>
      <c r="D21" s="434" t="s">
        <v>35</v>
      </c>
      <c r="E21" s="392">
        <v>80</v>
      </c>
      <c r="F21" s="285">
        <v>200</v>
      </c>
      <c r="G21" s="168">
        <v>280</v>
      </c>
      <c r="H21" s="168">
        <v>280</v>
      </c>
      <c r="I21" s="168">
        <f t="shared" si="1"/>
        <v>350</v>
      </c>
      <c r="J21" s="470">
        <f t="shared" si="2"/>
        <v>100</v>
      </c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spans="1:50" s="25" customFormat="1" x14ac:dyDescent="0.25">
      <c r="A22" s="472"/>
      <c r="B22" s="26">
        <v>323</v>
      </c>
      <c r="C22" s="28"/>
      <c r="D22" s="447" t="s">
        <v>36</v>
      </c>
      <c r="E22" s="391">
        <f t="shared" ref="E22" si="9">E23+E24+E25+E26+E27+E28+E29+E30</f>
        <v>9954.9500000000007</v>
      </c>
      <c r="F22" s="53">
        <v>8850</v>
      </c>
      <c r="G22" s="154">
        <f>G23+G24+G25+G26+G27+G28+G29+G30</f>
        <v>11150</v>
      </c>
      <c r="H22" s="154">
        <f>H23+H24+H25+H26+H27+H28+H29+H30</f>
        <v>11569.16</v>
      </c>
      <c r="I22" s="154">
        <f t="shared" si="1"/>
        <v>116.21514924735934</v>
      </c>
      <c r="J22" s="469">
        <f t="shared" si="2"/>
        <v>103.75928251121076</v>
      </c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</row>
    <row r="23" spans="1:50" x14ac:dyDescent="0.25">
      <c r="A23" s="471"/>
      <c r="B23" s="4"/>
      <c r="C23" s="5">
        <v>3231</v>
      </c>
      <c r="D23" s="217" t="s">
        <v>37</v>
      </c>
      <c r="E23" s="393">
        <v>1613.21</v>
      </c>
      <c r="F23" s="43">
        <v>1600</v>
      </c>
      <c r="G23" s="56">
        <v>1800</v>
      </c>
      <c r="H23" s="56">
        <v>1707.51</v>
      </c>
      <c r="I23" s="168">
        <f t="shared" si="1"/>
        <v>105.8454881881466</v>
      </c>
      <c r="J23" s="470">
        <f t="shared" si="2"/>
        <v>94.861666666666665</v>
      </c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</row>
    <row r="24" spans="1:50" x14ac:dyDescent="0.25">
      <c r="A24" s="471"/>
      <c r="B24" s="6">
        <v>3233</v>
      </c>
      <c r="C24" s="5"/>
      <c r="D24" s="217" t="s">
        <v>38</v>
      </c>
      <c r="E24" s="393">
        <v>0</v>
      </c>
      <c r="F24" s="43">
        <v>0</v>
      </c>
      <c r="G24" s="56">
        <v>0</v>
      </c>
      <c r="H24" s="56">
        <v>750</v>
      </c>
      <c r="I24" s="168"/>
      <c r="J24" s="470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1:50" x14ac:dyDescent="0.25">
      <c r="A25" s="471"/>
      <c r="B25" s="6">
        <v>3234</v>
      </c>
      <c r="C25" s="5"/>
      <c r="D25" s="217" t="s">
        <v>39</v>
      </c>
      <c r="E25" s="393">
        <v>5093.71</v>
      </c>
      <c r="F25" s="43">
        <v>4100</v>
      </c>
      <c r="G25" s="56">
        <v>6200</v>
      </c>
      <c r="H25" s="56">
        <v>5599.28</v>
      </c>
      <c r="I25" s="168">
        <f t="shared" si="1"/>
        <v>109.92537855511995</v>
      </c>
      <c r="J25" s="470">
        <f t="shared" si="2"/>
        <v>90.310967741935471</v>
      </c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</row>
    <row r="26" spans="1:50" x14ac:dyDescent="0.25">
      <c r="A26" s="471"/>
      <c r="B26" s="6">
        <v>3235</v>
      </c>
      <c r="C26" s="5"/>
      <c r="D26" s="217" t="s">
        <v>40</v>
      </c>
      <c r="E26" s="393">
        <v>0</v>
      </c>
      <c r="F26" s="43">
        <v>0</v>
      </c>
      <c r="G26" s="56">
        <v>0</v>
      </c>
      <c r="H26" s="56">
        <v>0</v>
      </c>
      <c r="I26" s="168"/>
      <c r="J26" s="470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</row>
    <row r="27" spans="1:50" x14ac:dyDescent="0.25">
      <c r="A27" s="471"/>
      <c r="B27" s="6">
        <v>3236</v>
      </c>
      <c r="C27" s="5"/>
      <c r="D27" s="217" t="s">
        <v>41</v>
      </c>
      <c r="E27" s="393">
        <v>1572.94</v>
      </c>
      <c r="F27" s="43">
        <v>1750</v>
      </c>
      <c r="G27" s="43">
        <v>1750</v>
      </c>
      <c r="H27" s="43">
        <v>1801.87</v>
      </c>
      <c r="I27" s="168">
        <f t="shared" si="1"/>
        <v>114.55427416176076</v>
      </c>
      <c r="J27" s="470">
        <f t="shared" si="2"/>
        <v>102.96399999999998</v>
      </c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</row>
    <row r="28" spans="1:50" x14ac:dyDescent="0.25">
      <c r="A28" s="471"/>
      <c r="B28" s="6">
        <v>3237</v>
      </c>
      <c r="C28" s="5"/>
      <c r="D28" s="217" t="s">
        <v>42</v>
      </c>
      <c r="E28" s="393">
        <v>0</v>
      </c>
      <c r="F28" s="43">
        <v>0</v>
      </c>
      <c r="G28" s="56">
        <v>0</v>
      </c>
      <c r="H28" s="56">
        <v>0</v>
      </c>
      <c r="I28" s="168"/>
      <c r="J28" s="470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</row>
    <row r="29" spans="1:50" x14ac:dyDescent="0.25">
      <c r="A29" s="471"/>
      <c r="B29" s="6">
        <v>3238</v>
      </c>
      <c r="C29" s="5"/>
      <c r="D29" s="217" t="s">
        <v>43</v>
      </c>
      <c r="E29" s="393">
        <v>1675.09</v>
      </c>
      <c r="F29" s="43">
        <v>1400</v>
      </c>
      <c r="G29" s="43">
        <v>1400</v>
      </c>
      <c r="H29" s="43">
        <v>1710.5</v>
      </c>
      <c r="I29" s="168">
        <f t="shared" si="1"/>
        <v>102.11391626718564</v>
      </c>
      <c r="J29" s="470">
        <f t="shared" si="2"/>
        <v>122.17857142857143</v>
      </c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</row>
    <row r="30" spans="1:50" x14ac:dyDescent="0.25">
      <c r="A30" s="471"/>
      <c r="B30" s="6">
        <v>3239</v>
      </c>
      <c r="C30" s="5"/>
      <c r="D30" s="217" t="s">
        <v>44</v>
      </c>
      <c r="E30" s="393">
        <v>0</v>
      </c>
      <c r="F30" s="43">
        <v>0</v>
      </c>
      <c r="G30" s="56">
        <v>0</v>
      </c>
      <c r="H30" s="56">
        <v>0</v>
      </c>
      <c r="I30" s="168"/>
      <c r="J30" s="470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</row>
    <row r="31" spans="1:50" s="25" customFormat="1" ht="15" customHeight="1" x14ac:dyDescent="0.25">
      <c r="A31" s="472"/>
      <c r="B31" s="26">
        <v>329</v>
      </c>
      <c r="C31" s="27"/>
      <c r="D31" s="224" t="s">
        <v>45</v>
      </c>
      <c r="E31" s="391">
        <f t="shared" ref="E31" si="10">E32+E33+E34+E35+E36</f>
        <v>2050.2199999999998</v>
      </c>
      <c r="F31" s="53">
        <v>2180</v>
      </c>
      <c r="G31" s="154">
        <f>G32+G33+G34+G35+G36</f>
        <v>2223</v>
      </c>
      <c r="H31" s="154">
        <f>H32+H33+H34+H35+H36</f>
        <v>2007.08</v>
      </c>
      <c r="I31" s="154">
        <f t="shared" si="1"/>
        <v>97.895835568865792</v>
      </c>
      <c r="J31" s="469">
        <f t="shared" si="2"/>
        <v>90.286999550157446</v>
      </c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</row>
    <row r="32" spans="1:50" x14ac:dyDescent="0.25">
      <c r="A32" s="471"/>
      <c r="B32" s="6">
        <v>3292</v>
      </c>
      <c r="C32" s="5"/>
      <c r="D32" s="217" t="s">
        <v>46</v>
      </c>
      <c r="E32" s="393">
        <v>1783.57</v>
      </c>
      <c r="F32" s="43">
        <v>1800</v>
      </c>
      <c r="G32" s="43">
        <v>1843</v>
      </c>
      <c r="H32" s="43">
        <v>1937.08</v>
      </c>
      <c r="I32" s="168">
        <f t="shared" si="1"/>
        <v>108.60689515970779</v>
      </c>
      <c r="J32" s="470">
        <f t="shared" si="2"/>
        <v>105.10472056429734</v>
      </c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</row>
    <row r="33" spans="1:24" x14ac:dyDescent="0.25">
      <c r="A33" s="471"/>
      <c r="B33" s="6">
        <v>3293</v>
      </c>
      <c r="C33" s="5"/>
      <c r="D33" s="217" t="s">
        <v>47</v>
      </c>
      <c r="E33" s="393">
        <v>0</v>
      </c>
      <c r="F33" s="43">
        <v>0</v>
      </c>
      <c r="G33" s="56">
        <v>0</v>
      </c>
      <c r="H33" s="56">
        <v>0</v>
      </c>
      <c r="I33" s="168"/>
      <c r="J33" s="470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</row>
    <row r="34" spans="1:24" x14ac:dyDescent="0.25">
      <c r="A34" s="471"/>
      <c r="B34" s="6">
        <v>3294</v>
      </c>
      <c r="C34" s="5"/>
      <c r="D34" s="217" t="s">
        <v>48</v>
      </c>
      <c r="E34" s="393">
        <v>115.59</v>
      </c>
      <c r="F34" s="43">
        <v>200</v>
      </c>
      <c r="G34" s="43">
        <v>200</v>
      </c>
      <c r="H34" s="43">
        <v>70</v>
      </c>
      <c r="I34" s="168">
        <f t="shared" si="1"/>
        <v>60.558871874729647</v>
      </c>
      <c r="J34" s="470">
        <f t="shared" si="2"/>
        <v>35</v>
      </c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</row>
    <row r="35" spans="1:24" ht="16.5" customHeight="1" x14ac:dyDescent="0.25">
      <c r="A35" s="471"/>
      <c r="B35" s="6">
        <v>3295</v>
      </c>
      <c r="C35" s="5"/>
      <c r="D35" s="217" t="s">
        <v>49</v>
      </c>
      <c r="E35" s="393">
        <v>0</v>
      </c>
      <c r="F35" s="43">
        <v>0</v>
      </c>
      <c r="G35" s="56">
        <v>0</v>
      </c>
      <c r="H35" s="56">
        <v>0</v>
      </c>
      <c r="I35" s="168"/>
      <c r="J35" s="470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</row>
    <row r="36" spans="1:24" ht="15" customHeight="1" x14ac:dyDescent="0.25">
      <c r="A36" s="471"/>
      <c r="B36" s="6">
        <v>3299</v>
      </c>
      <c r="C36" s="5"/>
      <c r="D36" s="217" t="s">
        <v>45</v>
      </c>
      <c r="E36" s="393">
        <v>151.06</v>
      </c>
      <c r="F36" s="43">
        <v>180</v>
      </c>
      <c r="G36" s="43">
        <v>180</v>
      </c>
      <c r="H36" s="43">
        <v>0</v>
      </c>
      <c r="I36" s="168">
        <f t="shared" si="1"/>
        <v>0</v>
      </c>
      <c r="J36" s="470">
        <f t="shared" si="2"/>
        <v>0</v>
      </c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</row>
    <row r="37" spans="1:24" ht="15" hidden="1" customHeight="1" x14ac:dyDescent="0.25">
      <c r="A37" s="471"/>
      <c r="B37" s="6"/>
      <c r="C37" s="5"/>
      <c r="D37" s="217"/>
      <c r="E37" s="388"/>
      <c r="F37" s="43"/>
      <c r="G37" s="56"/>
      <c r="H37" s="56"/>
      <c r="I37" s="168" t="e">
        <f t="shared" si="1"/>
        <v>#DIV/0!</v>
      </c>
      <c r="J37" s="470" t="e">
        <f t="shared" si="2"/>
        <v>#DIV/0!</v>
      </c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</row>
    <row r="38" spans="1:24" ht="15" hidden="1" customHeight="1" x14ac:dyDescent="0.25">
      <c r="A38" s="471"/>
      <c r="B38" s="6"/>
      <c r="C38" s="5"/>
      <c r="D38" s="217"/>
      <c r="E38" s="388"/>
      <c r="F38" s="43"/>
      <c r="G38" s="56"/>
      <c r="H38" s="56"/>
      <c r="I38" s="168" t="e">
        <f t="shared" si="1"/>
        <v>#DIV/0!</v>
      </c>
      <c r="J38" s="470" t="e">
        <f t="shared" si="2"/>
        <v>#DIV/0!</v>
      </c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</row>
    <row r="39" spans="1:24" ht="15" hidden="1" customHeight="1" x14ac:dyDescent="0.25">
      <c r="A39" s="471"/>
      <c r="B39" s="6"/>
      <c r="C39" s="5"/>
      <c r="D39" s="217"/>
      <c r="E39" s="388"/>
      <c r="F39" s="43"/>
      <c r="G39" s="56"/>
      <c r="H39" s="56"/>
      <c r="I39" s="168" t="e">
        <f t="shared" si="1"/>
        <v>#DIV/0!</v>
      </c>
      <c r="J39" s="470" t="e">
        <f t="shared" si="2"/>
        <v>#DIV/0!</v>
      </c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</row>
    <row r="40" spans="1:24" ht="15.75" hidden="1" customHeight="1" x14ac:dyDescent="0.25">
      <c r="A40" s="471"/>
      <c r="B40" s="6"/>
      <c r="C40" s="5"/>
      <c r="D40" s="217"/>
      <c r="E40" s="388"/>
      <c r="F40" s="43"/>
      <c r="G40" s="56"/>
      <c r="H40" s="56"/>
      <c r="I40" s="168" t="e">
        <f t="shared" si="1"/>
        <v>#DIV/0!</v>
      </c>
      <c r="J40" s="470" t="e">
        <f t="shared" si="2"/>
        <v>#DIV/0!</v>
      </c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</row>
    <row r="41" spans="1:24" ht="16.5" hidden="1" customHeight="1" x14ac:dyDescent="0.25">
      <c r="A41" s="471"/>
      <c r="B41" s="6"/>
      <c r="C41" s="5"/>
      <c r="D41" s="217"/>
      <c r="E41" s="388"/>
      <c r="F41" s="43"/>
      <c r="G41" s="56"/>
      <c r="H41" s="56"/>
      <c r="I41" s="168" t="e">
        <f t="shared" si="1"/>
        <v>#DIV/0!</v>
      </c>
      <c r="J41" s="470" t="e">
        <f t="shared" si="2"/>
        <v>#DIV/0!</v>
      </c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</row>
    <row r="42" spans="1:24" s="11" customFormat="1" x14ac:dyDescent="0.25">
      <c r="A42" s="473"/>
      <c r="B42" s="13">
        <v>34</v>
      </c>
      <c r="C42" s="14"/>
      <c r="D42" s="225" t="s">
        <v>50</v>
      </c>
      <c r="E42" s="390">
        <f t="shared" ref="E42:E43" si="11">E43</f>
        <v>769.35</v>
      </c>
      <c r="F42" s="153">
        <v>780</v>
      </c>
      <c r="G42" s="167">
        <f t="shared" ref="G42:H43" si="12">G43</f>
        <v>780</v>
      </c>
      <c r="H42" s="167">
        <f t="shared" si="12"/>
        <v>780</v>
      </c>
      <c r="I42" s="167">
        <f t="shared" si="1"/>
        <v>101.38428543575746</v>
      </c>
      <c r="J42" s="467">
        <f t="shared" si="2"/>
        <v>100</v>
      </c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</row>
    <row r="43" spans="1:24" s="25" customFormat="1" x14ac:dyDescent="0.25">
      <c r="A43" s="472"/>
      <c r="B43" s="29">
        <v>343</v>
      </c>
      <c r="C43" s="27"/>
      <c r="D43" s="224" t="s">
        <v>51</v>
      </c>
      <c r="E43" s="391">
        <f t="shared" si="11"/>
        <v>769.35</v>
      </c>
      <c r="F43" s="53">
        <v>780</v>
      </c>
      <c r="G43" s="154">
        <f t="shared" si="12"/>
        <v>780</v>
      </c>
      <c r="H43" s="154">
        <f t="shared" si="12"/>
        <v>780</v>
      </c>
      <c r="I43" s="154">
        <f t="shared" si="1"/>
        <v>101.38428543575746</v>
      </c>
      <c r="J43" s="469">
        <f t="shared" si="2"/>
        <v>100</v>
      </c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</row>
    <row r="44" spans="1:24" ht="15.75" customHeight="1" x14ac:dyDescent="0.25">
      <c r="A44" s="471"/>
      <c r="B44" s="6">
        <v>3431</v>
      </c>
      <c r="C44" s="5"/>
      <c r="D44" s="217" t="s">
        <v>52</v>
      </c>
      <c r="E44" s="393">
        <v>769.35</v>
      </c>
      <c r="F44" s="43">
        <v>780</v>
      </c>
      <c r="G44" s="43">
        <v>780</v>
      </c>
      <c r="H44" s="43">
        <v>780</v>
      </c>
      <c r="I44" s="168">
        <f t="shared" si="1"/>
        <v>101.38428543575746</v>
      </c>
      <c r="J44" s="470">
        <f t="shared" si="2"/>
        <v>100</v>
      </c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</row>
    <row r="45" spans="1:24" s="15" customFormat="1" ht="27.75" customHeight="1" x14ac:dyDescent="0.25">
      <c r="A45" s="673" t="s">
        <v>53</v>
      </c>
      <c r="B45" s="674"/>
      <c r="C45" s="675"/>
      <c r="D45" s="226" t="s">
        <v>55</v>
      </c>
      <c r="E45" s="387">
        <f t="shared" ref="E45" si="13">E47</f>
        <v>4083</v>
      </c>
      <c r="F45" s="52">
        <v>4083</v>
      </c>
      <c r="G45" s="165">
        <f>G47</f>
        <v>4387</v>
      </c>
      <c r="H45" s="165">
        <f>H47</f>
        <v>4387</v>
      </c>
      <c r="I45" s="165">
        <f t="shared" si="1"/>
        <v>107.44550575557187</v>
      </c>
      <c r="J45" s="464">
        <f t="shared" si="2"/>
        <v>100</v>
      </c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</row>
    <row r="46" spans="1:24" s="36" customFormat="1" ht="27.75" customHeight="1" x14ac:dyDescent="0.25">
      <c r="A46" s="685" t="s">
        <v>161</v>
      </c>
      <c r="B46" s="686"/>
      <c r="C46" s="687"/>
      <c r="D46" s="439" t="s">
        <v>120</v>
      </c>
      <c r="E46" s="388"/>
      <c r="F46" s="43"/>
      <c r="G46" s="56"/>
      <c r="H46" s="56"/>
      <c r="I46" s="56"/>
      <c r="J46" s="465"/>
    </row>
    <row r="47" spans="1:24" s="10" customFormat="1" x14ac:dyDescent="0.25">
      <c r="A47" s="663">
        <v>3</v>
      </c>
      <c r="B47" s="664"/>
      <c r="C47" s="665"/>
      <c r="D47" s="433" t="s">
        <v>13</v>
      </c>
      <c r="E47" s="389">
        <f t="shared" ref="E47" si="14">E48</f>
        <v>4083</v>
      </c>
      <c r="F47" s="44">
        <v>4083</v>
      </c>
      <c r="G47" s="166">
        <f>G48</f>
        <v>4387</v>
      </c>
      <c r="H47" s="166">
        <f>H48</f>
        <v>4387</v>
      </c>
      <c r="I47" s="166">
        <f t="shared" si="1"/>
        <v>107.44550575557187</v>
      </c>
      <c r="J47" s="466">
        <f t="shared" si="2"/>
        <v>100</v>
      </c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</row>
    <row r="48" spans="1:24" s="35" customFormat="1" x14ac:dyDescent="0.25">
      <c r="A48" s="688">
        <v>32</v>
      </c>
      <c r="B48" s="689"/>
      <c r="C48" s="690"/>
      <c r="D48" s="227" t="s">
        <v>20</v>
      </c>
      <c r="E48" s="394">
        <f t="shared" ref="E48" si="15">E49+E51</f>
        <v>4083</v>
      </c>
      <c r="F48" s="54">
        <v>4083</v>
      </c>
      <c r="G48" s="54">
        <f>G49+G51</f>
        <v>4387</v>
      </c>
      <c r="H48" s="54">
        <f>H49+H51</f>
        <v>4387</v>
      </c>
      <c r="I48" s="54">
        <f t="shared" si="1"/>
        <v>107.44550575557187</v>
      </c>
      <c r="J48" s="474">
        <f t="shared" si="2"/>
        <v>100</v>
      </c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</row>
    <row r="49" spans="1:37" s="25" customFormat="1" x14ac:dyDescent="0.25">
      <c r="A49" s="475">
        <v>322</v>
      </c>
      <c r="B49" s="26"/>
      <c r="C49" s="28"/>
      <c r="D49" s="447" t="s">
        <v>31</v>
      </c>
      <c r="E49" s="391">
        <f t="shared" ref="E49" si="16">E50</f>
        <v>508.04</v>
      </c>
      <c r="F49" s="53">
        <v>840</v>
      </c>
      <c r="G49" s="154">
        <f>G50</f>
        <v>840</v>
      </c>
      <c r="H49" s="154">
        <f>H50</f>
        <v>282.27999999999997</v>
      </c>
      <c r="I49" s="154">
        <f t="shared" si="1"/>
        <v>55.562554129596087</v>
      </c>
      <c r="J49" s="469">
        <f t="shared" si="2"/>
        <v>33.604761904761901</v>
      </c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</row>
    <row r="50" spans="1:37" x14ac:dyDescent="0.25">
      <c r="A50" s="471"/>
      <c r="B50" s="4"/>
      <c r="C50" s="4">
        <v>3224</v>
      </c>
      <c r="D50" s="217" t="s">
        <v>56</v>
      </c>
      <c r="E50" s="392">
        <v>508.04</v>
      </c>
      <c r="F50" s="285">
        <v>840</v>
      </c>
      <c r="G50" s="285">
        <v>840</v>
      </c>
      <c r="H50" s="285">
        <v>282.27999999999997</v>
      </c>
      <c r="I50" s="285">
        <f t="shared" si="1"/>
        <v>55.562554129596087</v>
      </c>
      <c r="J50" s="476">
        <f t="shared" si="2"/>
        <v>33.604761904761901</v>
      </c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</row>
    <row r="51" spans="1:37" s="25" customFormat="1" x14ac:dyDescent="0.25">
      <c r="A51" s="472"/>
      <c r="B51" s="26">
        <v>323</v>
      </c>
      <c r="C51" s="27"/>
      <c r="D51" s="447" t="s">
        <v>36</v>
      </c>
      <c r="E51" s="391">
        <f t="shared" ref="E51" si="17">E52+E53</f>
        <v>3574.96</v>
      </c>
      <c r="F51" s="53">
        <v>3243</v>
      </c>
      <c r="G51" s="154">
        <f>G52+G53</f>
        <v>3547</v>
      </c>
      <c r="H51" s="154">
        <f>H52+H53</f>
        <v>4104.72</v>
      </c>
      <c r="I51" s="154">
        <f t="shared" si="1"/>
        <v>114.81862734128494</v>
      </c>
      <c r="J51" s="469">
        <f t="shared" si="2"/>
        <v>115.72371017761489</v>
      </c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</row>
    <row r="52" spans="1:37" ht="19.899999999999999" customHeight="1" x14ac:dyDescent="0.25">
      <c r="A52" s="471"/>
      <c r="B52" s="4"/>
      <c r="C52" s="5">
        <v>3232</v>
      </c>
      <c r="D52" s="103" t="s">
        <v>57</v>
      </c>
      <c r="E52" s="392">
        <v>3574.96</v>
      </c>
      <c r="F52" s="285">
        <v>3243</v>
      </c>
      <c r="G52" s="168">
        <v>3547</v>
      </c>
      <c r="H52" s="168">
        <v>4104.72</v>
      </c>
      <c r="I52" s="285">
        <f t="shared" si="1"/>
        <v>114.81862734128494</v>
      </c>
      <c r="J52" s="476">
        <f t="shared" si="2"/>
        <v>115.72371017761489</v>
      </c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</row>
    <row r="53" spans="1:37" x14ac:dyDescent="0.25">
      <c r="A53" s="471"/>
      <c r="B53" s="4"/>
      <c r="C53" s="5">
        <v>3237</v>
      </c>
      <c r="D53" s="103" t="s">
        <v>42</v>
      </c>
      <c r="E53" s="392">
        <v>0</v>
      </c>
      <c r="F53" s="285">
        <v>0</v>
      </c>
      <c r="G53" s="168">
        <v>0</v>
      </c>
      <c r="H53" s="168"/>
      <c r="I53" s="285"/>
      <c r="J53" s="47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</row>
    <row r="54" spans="1:37" s="15" customFormat="1" ht="25.15" customHeight="1" x14ac:dyDescent="0.25">
      <c r="A54" s="673" t="s">
        <v>58</v>
      </c>
      <c r="B54" s="674"/>
      <c r="C54" s="675"/>
      <c r="D54" s="228" t="s">
        <v>59</v>
      </c>
      <c r="E54" s="395">
        <f t="shared" ref="E54" si="18">E57</f>
        <v>6837.03</v>
      </c>
      <c r="F54" s="155">
        <v>0</v>
      </c>
      <c r="G54" s="169">
        <f>G57</f>
        <v>6000</v>
      </c>
      <c r="H54" s="169">
        <f>H57</f>
        <v>6082.54</v>
      </c>
      <c r="I54" s="169">
        <f t="shared" si="1"/>
        <v>88.964652780520197</v>
      </c>
      <c r="J54" s="477">
        <f t="shared" si="2"/>
        <v>101.37566666666666</v>
      </c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</row>
    <row r="55" spans="1:37" s="36" customFormat="1" ht="15" hidden="1" customHeight="1" x14ac:dyDescent="0.25">
      <c r="A55" s="478"/>
      <c r="B55" s="7"/>
      <c r="C55" s="8"/>
      <c r="D55" s="229"/>
      <c r="E55" s="388"/>
      <c r="F55" s="43"/>
      <c r="G55" s="56"/>
      <c r="H55" s="56"/>
      <c r="I55" s="56" t="e">
        <f t="shared" si="1"/>
        <v>#DIV/0!</v>
      </c>
      <c r="J55" s="465" t="e">
        <f t="shared" si="2"/>
        <v>#DIV/0!</v>
      </c>
    </row>
    <row r="56" spans="1:37" s="36" customFormat="1" ht="17.45" customHeight="1" x14ac:dyDescent="0.25">
      <c r="A56" s="603" t="s">
        <v>162</v>
      </c>
      <c r="B56" s="604"/>
      <c r="C56" s="605"/>
      <c r="D56" s="230" t="s">
        <v>9</v>
      </c>
      <c r="E56" s="388"/>
      <c r="F56" s="43"/>
      <c r="G56" s="56"/>
      <c r="H56" s="56"/>
      <c r="I56" s="56"/>
      <c r="J56" s="465"/>
    </row>
    <row r="57" spans="1:37" s="10" customFormat="1" x14ac:dyDescent="0.25">
      <c r="A57" s="676">
        <v>3</v>
      </c>
      <c r="B57" s="677"/>
      <c r="C57" s="678"/>
      <c r="D57" s="231" t="s">
        <v>13</v>
      </c>
      <c r="E57" s="396">
        <f t="shared" ref="E57:E59" si="19">E58</f>
        <v>6837.03</v>
      </c>
      <c r="F57" s="150">
        <v>0</v>
      </c>
      <c r="G57" s="170">
        <f t="shared" ref="G57:H59" si="20">G58</f>
        <v>6000</v>
      </c>
      <c r="H57" s="170">
        <f t="shared" si="20"/>
        <v>6082.54</v>
      </c>
      <c r="I57" s="170">
        <f t="shared" si="1"/>
        <v>88.964652780520197</v>
      </c>
      <c r="J57" s="479">
        <f t="shared" si="2"/>
        <v>101.37566666666666</v>
      </c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</row>
    <row r="58" spans="1:37" s="99" customFormat="1" x14ac:dyDescent="0.25">
      <c r="A58" s="679">
        <v>32</v>
      </c>
      <c r="B58" s="680"/>
      <c r="C58" s="681"/>
      <c r="D58" s="232" t="s">
        <v>20</v>
      </c>
      <c r="E58" s="397">
        <f t="shared" si="19"/>
        <v>6837.03</v>
      </c>
      <c r="F58" s="151">
        <v>0</v>
      </c>
      <c r="G58" s="171">
        <f t="shared" si="20"/>
        <v>6000</v>
      </c>
      <c r="H58" s="171">
        <f t="shared" si="20"/>
        <v>6082.54</v>
      </c>
      <c r="I58" s="171">
        <f t="shared" si="1"/>
        <v>88.964652780520197</v>
      </c>
      <c r="J58" s="480">
        <f t="shared" si="2"/>
        <v>101.37566666666666</v>
      </c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</row>
    <row r="59" spans="1:37" s="100" customFormat="1" x14ac:dyDescent="0.25">
      <c r="A59" s="682">
        <v>322</v>
      </c>
      <c r="B59" s="683"/>
      <c r="C59" s="684"/>
      <c r="D59" s="233" t="s">
        <v>31</v>
      </c>
      <c r="E59" s="398">
        <f t="shared" si="19"/>
        <v>6837.03</v>
      </c>
      <c r="F59" s="286"/>
      <c r="G59" s="172">
        <f t="shared" si="20"/>
        <v>6000</v>
      </c>
      <c r="H59" s="172">
        <f t="shared" si="20"/>
        <v>6082.54</v>
      </c>
      <c r="I59" s="172">
        <f t="shared" si="1"/>
        <v>88.964652780520197</v>
      </c>
      <c r="J59" s="481">
        <f t="shared" si="2"/>
        <v>101.37566666666666</v>
      </c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</row>
    <row r="60" spans="1:37" s="36" customFormat="1" x14ac:dyDescent="0.25">
      <c r="A60" s="612">
        <v>3223</v>
      </c>
      <c r="B60" s="613"/>
      <c r="C60" s="614"/>
      <c r="D60" s="229" t="s">
        <v>33</v>
      </c>
      <c r="E60" s="399">
        <v>6837.03</v>
      </c>
      <c r="F60" s="43">
        <v>0</v>
      </c>
      <c r="G60" s="56">
        <v>6000</v>
      </c>
      <c r="H60" s="56">
        <v>6082.54</v>
      </c>
      <c r="I60" s="56">
        <f t="shared" si="1"/>
        <v>88.964652780520197</v>
      </c>
      <c r="J60" s="465">
        <f t="shared" si="2"/>
        <v>101.37566666666666</v>
      </c>
    </row>
    <row r="61" spans="1:37" s="20" customFormat="1" x14ac:dyDescent="0.25">
      <c r="A61" s="482" t="s">
        <v>60</v>
      </c>
      <c r="B61" s="66"/>
      <c r="C61" s="67"/>
      <c r="D61" s="234" t="s">
        <v>61</v>
      </c>
      <c r="E61" s="400">
        <f>E66+E97+E130+E136+E143+E150</f>
        <v>11514.66</v>
      </c>
      <c r="F61" s="173">
        <f>F97+F130+F136+F143</f>
        <v>15119</v>
      </c>
      <c r="G61" s="173">
        <f>G97+G130+G136+G143</f>
        <v>12858.12</v>
      </c>
      <c r="H61" s="173">
        <f>H97+H130+H136+H143</f>
        <v>17129.009999999998</v>
      </c>
      <c r="I61" s="173">
        <f t="shared" si="1"/>
        <v>148.75827857704874</v>
      </c>
      <c r="J61" s="483">
        <f t="shared" si="2"/>
        <v>133.21550895465276</v>
      </c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</row>
    <row r="62" spans="1:37" s="36" customFormat="1" ht="15" hidden="1" customHeight="1" x14ac:dyDescent="0.25">
      <c r="A62" s="471"/>
      <c r="B62" s="37"/>
      <c r="C62" s="5"/>
      <c r="D62" s="235"/>
      <c r="E62" s="388"/>
      <c r="F62" s="43"/>
      <c r="G62" s="56"/>
      <c r="H62" s="56"/>
      <c r="I62" s="56" t="e">
        <f t="shared" si="1"/>
        <v>#DIV/0!</v>
      </c>
      <c r="J62" s="465" t="e">
        <f t="shared" si="2"/>
        <v>#DIV/0!</v>
      </c>
    </row>
    <row r="63" spans="1:37" s="36" customFormat="1" ht="15" hidden="1" customHeight="1" x14ac:dyDescent="0.25">
      <c r="A63" s="471"/>
      <c r="B63" s="37"/>
      <c r="C63" s="5"/>
      <c r="D63" s="235"/>
      <c r="E63" s="388"/>
      <c r="F63" s="43"/>
      <c r="G63" s="56"/>
      <c r="H63" s="56"/>
      <c r="I63" s="56" t="e">
        <f t="shared" si="1"/>
        <v>#DIV/0!</v>
      </c>
      <c r="J63" s="465" t="e">
        <f t="shared" si="2"/>
        <v>#DIV/0!</v>
      </c>
    </row>
    <row r="64" spans="1:37" s="36" customFormat="1" ht="15" hidden="1" customHeight="1" x14ac:dyDescent="0.25">
      <c r="A64" s="471"/>
      <c r="B64" s="37"/>
      <c r="C64" s="5"/>
      <c r="D64" s="235"/>
      <c r="E64" s="388"/>
      <c r="F64" s="43"/>
      <c r="G64" s="56"/>
      <c r="H64" s="56"/>
      <c r="I64" s="56" t="e">
        <f t="shared" si="1"/>
        <v>#DIV/0!</v>
      </c>
      <c r="J64" s="465" t="e">
        <f t="shared" si="2"/>
        <v>#DIV/0!</v>
      </c>
    </row>
    <row r="65" spans="1:10" s="36" customFormat="1" ht="15" hidden="1" customHeight="1" x14ac:dyDescent="0.25">
      <c r="A65" s="471"/>
      <c r="B65" s="450"/>
      <c r="C65" s="5"/>
      <c r="D65" s="236"/>
      <c r="E65" s="388"/>
      <c r="F65" s="43"/>
      <c r="G65" s="56"/>
      <c r="H65" s="56"/>
      <c r="I65" s="56" t="e">
        <f t="shared" si="1"/>
        <v>#DIV/0!</v>
      </c>
      <c r="J65" s="465" t="e">
        <f t="shared" si="2"/>
        <v>#DIV/0!</v>
      </c>
    </row>
    <row r="66" spans="1:10" s="36" customFormat="1" ht="15" customHeight="1" x14ac:dyDescent="0.25">
      <c r="A66" s="657" t="s">
        <v>221</v>
      </c>
      <c r="B66" s="658"/>
      <c r="C66" s="659"/>
      <c r="D66" s="237" t="s">
        <v>222</v>
      </c>
      <c r="E66" s="386">
        <f>E68+E84</f>
        <v>6636.1200000000008</v>
      </c>
      <c r="F66" s="386"/>
      <c r="G66" s="386"/>
      <c r="H66" s="386"/>
      <c r="I66" s="386">
        <f t="shared" si="1"/>
        <v>0</v>
      </c>
      <c r="J66" s="484"/>
    </row>
    <row r="67" spans="1:10" s="36" customFormat="1" ht="26.25" customHeight="1" x14ac:dyDescent="0.25">
      <c r="A67" s="603" t="s">
        <v>162</v>
      </c>
      <c r="B67" s="604"/>
      <c r="C67" s="605"/>
      <c r="D67" s="230" t="s">
        <v>9</v>
      </c>
      <c r="E67" s="388"/>
      <c r="F67" s="416"/>
      <c r="G67" s="417"/>
      <c r="H67" s="417"/>
      <c r="I67" s="56"/>
      <c r="J67" s="465"/>
    </row>
    <row r="68" spans="1:10" s="36" customFormat="1" ht="15" customHeight="1" x14ac:dyDescent="0.25">
      <c r="A68" s="485"/>
      <c r="B68" s="23">
        <v>3</v>
      </c>
      <c r="C68" s="24"/>
      <c r="D68" s="231" t="s">
        <v>13</v>
      </c>
      <c r="E68" s="389">
        <f>E69+E77</f>
        <v>995.42999999999984</v>
      </c>
      <c r="F68" s="389"/>
      <c r="G68" s="389"/>
      <c r="H68" s="389"/>
      <c r="I68" s="389">
        <f t="shared" si="1"/>
        <v>0</v>
      </c>
      <c r="J68" s="486"/>
    </row>
    <row r="69" spans="1:10" s="36" customFormat="1" ht="15" customHeight="1" x14ac:dyDescent="0.25">
      <c r="A69" s="487"/>
      <c r="B69" s="440">
        <v>31</v>
      </c>
      <c r="C69" s="441"/>
      <c r="D69" s="238" t="s">
        <v>14</v>
      </c>
      <c r="E69" s="401">
        <f>E70+E72+E74</f>
        <v>890.11999999999989</v>
      </c>
      <c r="F69" s="401"/>
      <c r="G69" s="401"/>
      <c r="H69" s="401"/>
      <c r="I69" s="401">
        <f t="shared" si="1"/>
        <v>0</v>
      </c>
      <c r="J69" s="488"/>
    </row>
    <row r="70" spans="1:10" s="36" customFormat="1" ht="15" customHeight="1" x14ac:dyDescent="0.25">
      <c r="A70" s="472"/>
      <c r="B70" s="26">
        <v>311</v>
      </c>
      <c r="C70" s="28"/>
      <c r="D70" s="239" t="s">
        <v>88</v>
      </c>
      <c r="E70" s="391">
        <f>E71</f>
        <v>712.55</v>
      </c>
      <c r="F70" s="391"/>
      <c r="G70" s="391"/>
      <c r="H70" s="391"/>
      <c r="I70" s="391">
        <f t="shared" si="1"/>
        <v>0</v>
      </c>
      <c r="J70" s="489"/>
    </row>
    <row r="71" spans="1:10" s="36" customFormat="1" ht="15" customHeight="1" x14ac:dyDescent="0.25">
      <c r="A71" s="609">
        <v>3111</v>
      </c>
      <c r="B71" s="610"/>
      <c r="C71" s="611"/>
      <c r="D71" s="103" t="s">
        <v>64</v>
      </c>
      <c r="E71" s="393">
        <v>712.55</v>
      </c>
      <c r="F71" s="416"/>
      <c r="G71" s="417"/>
      <c r="H71" s="417"/>
      <c r="I71" s="56">
        <f t="shared" ref="I71:I134" si="21">H71/E71*100</f>
        <v>0</v>
      </c>
      <c r="J71" s="465"/>
    </row>
    <row r="72" spans="1:10" s="36" customFormat="1" ht="15" customHeight="1" x14ac:dyDescent="0.25">
      <c r="A72" s="472"/>
      <c r="B72" s="26">
        <v>312</v>
      </c>
      <c r="C72" s="28"/>
      <c r="D72" s="239" t="s">
        <v>65</v>
      </c>
      <c r="E72" s="391">
        <f>E73</f>
        <v>60</v>
      </c>
      <c r="F72" s="391"/>
      <c r="G72" s="391"/>
      <c r="H72" s="391"/>
      <c r="I72" s="391">
        <f t="shared" si="21"/>
        <v>0</v>
      </c>
      <c r="J72" s="489"/>
    </row>
    <row r="73" spans="1:10" s="36" customFormat="1" ht="15" customHeight="1" x14ac:dyDescent="0.25">
      <c r="A73" s="609">
        <v>3121</v>
      </c>
      <c r="B73" s="610"/>
      <c r="C73" s="611"/>
      <c r="D73" s="103" t="s">
        <v>65</v>
      </c>
      <c r="E73" s="393">
        <v>60</v>
      </c>
      <c r="F73" s="416"/>
      <c r="G73" s="417"/>
      <c r="H73" s="417"/>
      <c r="I73" s="56">
        <f t="shared" si="21"/>
        <v>0</v>
      </c>
      <c r="J73" s="465"/>
    </row>
    <row r="74" spans="1:10" s="36" customFormat="1" ht="15" customHeight="1" x14ac:dyDescent="0.25">
      <c r="A74" s="472"/>
      <c r="B74" s="26">
        <v>313</v>
      </c>
      <c r="C74" s="28"/>
      <c r="D74" s="239" t="s">
        <v>66</v>
      </c>
      <c r="E74" s="391">
        <f>E75</f>
        <v>117.57</v>
      </c>
      <c r="F74" s="391"/>
      <c r="G74" s="391"/>
      <c r="H74" s="391"/>
      <c r="I74" s="391">
        <f t="shared" si="21"/>
        <v>0</v>
      </c>
      <c r="J74" s="489"/>
    </row>
    <row r="75" spans="1:10" s="36" customFormat="1" ht="15" customHeight="1" x14ac:dyDescent="0.25">
      <c r="A75" s="609">
        <v>3132</v>
      </c>
      <c r="B75" s="610"/>
      <c r="C75" s="611"/>
      <c r="D75" s="103" t="s">
        <v>89</v>
      </c>
      <c r="E75" s="393">
        <v>117.57</v>
      </c>
      <c r="F75" s="416"/>
      <c r="G75" s="417"/>
      <c r="H75" s="417"/>
      <c r="I75" s="56">
        <f t="shared" si="21"/>
        <v>0</v>
      </c>
      <c r="J75" s="465"/>
    </row>
    <row r="76" spans="1:10" s="36" customFormat="1" ht="15" customHeight="1" x14ac:dyDescent="0.25">
      <c r="A76" s="609">
        <v>3133</v>
      </c>
      <c r="B76" s="610"/>
      <c r="C76" s="611"/>
      <c r="D76" s="103" t="s">
        <v>116</v>
      </c>
      <c r="E76" s="393"/>
      <c r="F76" s="416"/>
      <c r="G76" s="417"/>
      <c r="H76" s="417"/>
      <c r="I76" s="56"/>
      <c r="J76" s="465"/>
    </row>
    <row r="77" spans="1:10" s="36" customFormat="1" ht="15" customHeight="1" x14ac:dyDescent="0.25">
      <c r="A77" s="487"/>
      <c r="B77" s="440">
        <v>32</v>
      </c>
      <c r="C77" s="441"/>
      <c r="D77" s="238" t="s">
        <v>20</v>
      </c>
      <c r="E77" s="401">
        <f>E78</f>
        <v>105.31</v>
      </c>
      <c r="F77" s="401"/>
      <c r="G77" s="401"/>
      <c r="H77" s="401"/>
      <c r="I77" s="401">
        <f t="shared" si="21"/>
        <v>0</v>
      </c>
      <c r="J77" s="488"/>
    </row>
    <row r="78" spans="1:10" s="36" customFormat="1" ht="15" customHeight="1" x14ac:dyDescent="0.25">
      <c r="A78" s="472"/>
      <c r="B78" s="26">
        <v>321</v>
      </c>
      <c r="C78" s="28"/>
      <c r="D78" s="239" t="s">
        <v>27</v>
      </c>
      <c r="E78" s="391">
        <f>E79+E80</f>
        <v>105.31</v>
      </c>
      <c r="F78" s="391"/>
      <c r="G78" s="391"/>
      <c r="H78" s="391"/>
      <c r="I78" s="391">
        <f t="shared" si="21"/>
        <v>0</v>
      </c>
      <c r="J78" s="489"/>
    </row>
    <row r="79" spans="1:10" s="36" customFormat="1" ht="15" customHeight="1" x14ac:dyDescent="0.25">
      <c r="A79" s="609">
        <v>3211</v>
      </c>
      <c r="B79" s="610"/>
      <c r="C79" s="611"/>
      <c r="D79" s="240" t="s">
        <v>117</v>
      </c>
      <c r="E79" s="393">
        <v>18</v>
      </c>
      <c r="F79" s="416"/>
      <c r="G79" s="417"/>
      <c r="H79" s="417"/>
      <c r="I79" s="56">
        <f t="shared" si="21"/>
        <v>0</v>
      </c>
      <c r="J79" s="465"/>
    </row>
    <row r="80" spans="1:10" s="36" customFormat="1" ht="15" customHeight="1" x14ac:dyDescent="0.25">
      <c r="A80" s="609">
        <v>3212</v>
      </c>
      <c r="B80" s="610"/>
      <c r="C80" s="611"/>
      <c r="D80" s="103" t="s">
        <v>114</v>
      </c>
      <c r="E80" s="393">
        <v>87.31</v>
      </c>
      <c r="F80" s="416"/>
      <c r="G80" s="417"/>
      <c r="H80" s="417"/>
      <c r="I80" s="56">
        <f t="shared" si="21"/>
        <v>0</v>
      </c>
      <c r="J80" s="465"/>
    </row>
    <row r="81" spans="1:10" s="36" customFormat="1" ht="15" customHeight="1" x14ac:dyDescent="0.25">
      <c r="A81" s="669">
        <v>323</v>
      </c>
      <c r="B81" s="670"/>
      <c r="C81" s="670"/>
      <c r="D81" s="446" t="s">
        <v>36</v>
      </c>
      <c r="E81" s="446"/>
      <c r="F81" s="446"/>
      <c r="G81" s="446"/>
      <c r="H81" s="446"/>
      <c r="I81" s="457"/>
      <c r="J81" s="490"/>
    </row>
    <row r="82" spans="1:10" s="36" customFormat="1" ht="15" customHeight="1" x14ac:dyDescent="0.25">
      <c r="A82" s="671">
        <v>3236</v>
      </c>
      <c r="B82" s="672"/>
      <c r="C82" s="672"/>
      <c r="D82" s="217" t="s">
        <v>41</v>
      </c>
      <c r="E82" s="388"/>
      <c r="F82" s="416"/>
      <c r="G82" s="417"/>
      <c r="H82" s="417"/>
      <c r="I82" s="56"/>
      <c r="J82" s="465"/>
    </row>
    <row r="83" spans="1:10" s="36" customFormat="1" ht="15" customHeight="1" x14ac:dyDescent="0.25">
      <c r="A83" s="603" t="s">
        <v>171</v>
      </c>
      <c r="B83" s="604"/>
      <c r="C83" s="605"/>
      <c r="D83" s="230" t="s">
        <v>172</v>
      </c>
      <c r="E83" s="388"/>
      <c r="F83" s="416"/>
      <c r="G83" s="417"/>
      <c r="H83" s="417"/>
      <c r="I83" s="56"/>
      <c r="J83" s="465"/>
    </row>
    <row r="84" spans="1:10" s="36" customFormat="1" ht="15" customHeight="1" x14ac:dyDescent="0.25">
      <c r="A84" s="485"/>
      <c r="B84" s="23">
        <v>3</v>
      </c>
      <c r="C84" s="24"/>
      <c r="D84" s="231" t="s">
        <v>13</v>
      </c>
      <c r="E84" s="389">
        <f>E85+E93</f>
        <v>5640.6900000000005</v>
      </c>
      <c r="F84" s="389"/>
      <c r="G84" s="389"/>
      <c r="H84" s="389"/>
      <c r="I84" s="389">
        <f t="shared" si="21"/>
        <v>0</v>
      </c>
      <c r="J84" s="486"/>
    </row>
    <row r="85" spans="1:10" s="36" customFormat="1" ht="15" customHeight="1" x14ac:dyDescent="0.25">
      <c r="A85" s="487"/>
      <c r="B85" s="440">
        <v>31</v>
      </c>
      <c r="C85" s="441"/>
      <c r="D85" s="238" t="s">
        <v>14</v>
      </c>
      <c r="E85" s="401">
        <f>E86+E88+E90</f>
        <v>5043.9400000000005</v>
      </c>
      <c r="F85" s="401"/>
      <c r="G85" s="401"/>
      <c r="H85" s="401"/>
      <c r="I85" s="401">
        <f t="shared" si="21"/>
        <v>0</v>
      </c>
      <c r="J85" s="488"/>
    </row>
    <row r="86" spans="1:10" s="36" customFormat="1" ht="15" customHeight="1" x14ac:dyDescent="0.25">
      <c r="A86" s="472"/>
      <c r="B86" s="26">
        <v>311</v>
      </c>
      <c r="C86" s="28"/>
      <c r="D86" s="239" t="s">
        <v>88</v>
      </c>
      <c r="E86" s="391">
        <f>E87</f>
        <v>4037.71</v>
      </c>
      <c r="F86" s="391"/>
      <c r="G86" s="391"/>
      <c r="H86" s="391"/>
      <c r="I86" s="391">
        <f t="shared" si="21"/>
        <v>0</v>
      </c>
      <c r="J86" s="489"/>
    </row>
    <row r="87" spans="1:10" s="36" customFormat="1" ht="15" customHeight="1" x14ac:dyDescent="0.25">
      <c r="A87" s="609">
        <v>3111</v>
      </c>
      <c r="B87" s="610"/>
      <c r="C87" s="611"/>
      <c r="D87" s="103" t="s">
        <v>64</v>
      </c>
      <c r="E87" s="392">
        <v>4037.71</v>
      </c>
      <c r="F87" s="416"/>
      <c r="G87" s="417"/>
      <c r="H87" s="417"/>
      <c r="I87" s="56">
        <f t="shared" si="21"/>
        <v>0</v>
      </c>
      <c r="J87" s="465"/>
    </row>
    <row r="88" spans="1:10" s="36" customFormat="1" ht="15" customHeight="1" x14ac:dyDescent="0.25">
      <c r="A88" s="472"/>
      <c r="B88" s="26">
        <v>312</v>
      </c>
      <c r="C88" s="28"/>
      <c r="D88" s="239" t="s">
        <v>65</v>
      </c>
      <c r="E88" s="391">
        <f>E89</f>
        <v>340</v>
      </c>
      <c r="F88" s="391"/>
      <c r="G88" s="391"/>
      <c r="H88" s="391"/>
      <c r="I88" s="391">
        <f t="shared" si="21"/>
        <v>0</v>
      </c>
      <c r="J88" s="489"/>
    </row>
    <row r="89" spans="1:10" s="36" customFormat="1" ht="15" customHeight="1" x14ac:dyDescent="0.25">
      <c r="A89" s="609">
        <v>3121</v>
      </c>
      <c r="B89" s="610"/>
      <c r="C89" s="611"/>
      <c r="D89" s="103" t="s">
        <v>65</v>
      </c>
      <c r="E89" s="393">
        <v>340</v>
      </c>
      <c r="F89" s="416"/>
      <c r="G89" s="417"/>
      <c r="H89" s="417"/>
      <c r="I89" s="56">
        <f t="shared" si="21"/>
        <v>0</v>
      </c>
      <c r="J89" s="465"/>
    </row>
    <row r="90" spans="1:10" s="36" customFormat="1" ht="15" customHeight="1" x14ac:dyDescent="0.25">
      <c r="A90" s="472"/>
      <c r="B90" s="26">
        <v>313</v>
      </c>
      <c r="C90" s="28"/>
      <c r="D90" s="239" t="s">
        <v>66</v>
      </c>
      <c r="E90" s="391">
        <f>E91</f>
        <v>666.23</v>
      </c>
      <c r="F90" s="391"/>
      <c r="G90" s="391"/>
      <c r="H90" s="391"/>
      <c r="I90" s="391">
        <f t="shared" si="21"/>
        <v>0</v>
      </c>
      <c r="J90" s="489"/>
    </row>
    <row r="91" spans="1:10" s="36" customFormat="1" ht="15" customHeight="1" x14ac:dyDescent="0.25">
      <c r="A91" s="609">
        <v>3132</v>
      </c>
      <c r="B91" s="610"/>
      <c r="C91" s="611"/>
      <c r="D91" s="103" t="s">
        <v>89</v>
      </c>
      <c r="E91" s="393">
        <v>666.23</v>
      </c>
      <c r="F91" s="416"/>
      <c r="G91" s="417"/>
      <c r="H91" s="417"/>
      <c r="I91" s="56">
        <f t="shared" si="21"/>
        <v>0</v>
      </c>
      <c r="J91" s="465"/>
    </row>
    <row r="92" spans="1:10" s="36" customFormat="1" ht="15" customHeight="1" x14ac:dyDescent="0.25">
      <c r="A92" s="609">
        <v>3133</v>
      </c>
      <c r="B92" s="610"/>
      <c r="C92" s="611"/>
      <c r="D92" s="103" t="s">
        <v>116</v>
      </c>
      <c r="E92" s="393">
        <v>0</v>
      </c>
      <c r="F92" s="416"/>
      <c r="G92" s="417"/>
      <c r="H92" s="417"/>
      <c r="I92" s="56"/>
      <c r="J92" s="465"/>
    </row>
    <row r="93" spans="1:10" s="36" customFormat="1" ht="15" customHeight="1" x14ac:dyDescent="0.25">
      <c r="A93" s="487"/>
      <c r="B93" s="440">
        <v>32</v>
      </c>
      <c r="C93" s="441"/>
      <c r="D93" s="238" t="s">
        <v>20</v>
      </c>
      <c r="E93" s="401">
        <f>E94</f>
        <v>596.75</v>
      </c>
      <c r="F93" s="401"/>
      <c r="G93" s="401"/>
      <c r="H93" s="401"/>
      <c r="I93" s="401">
        <f t="shared" si="21"/>
        <v>0</v>
      </c>
      <c r="J93" s="488"/>
    </row>
    <row r="94" spans="1:10" s="36" customFormat="1" ht="15" customHeight="1" x14ac:dyDescent="0.25">
      <c r="A94" s="472"/>
      <c r="B94" s="26">
        <v>321</v>
      </c>
      <c r="C94" s="28"/>
      <c r="D94" s="239" t="s">
        <v>27</v>
      </c>
      <c r="E94" s="391">
        <f>E95+E96</f>
        <v>596.75</v>
      </c>
      <c r="F94" s="391"/>
      <c r="G94" s="391"/>
      <c r="H94" s="391"/>
      <c r="I94" s="391">
        <f t="shared" si="21"/>
        <v>0</v>
      </c>
      <c r="J94" s="489"/>
    </row>
    <row r="95" spans="1:10" s="36" customFormat="1" ht="15" customHeight="1" x14ac:dyDescent="0.25">
      <c r="A95" s="609">
        <v>3211</v>
      </c>
      <c r="B95" s="610"/>
      <c r="C95" s="611"/>
      <c r="D95" s="240" t="s">
        <v>117</v>
      </c>
      <c r="E95" s="393">
        <v>102</v>
      </c>
      <c r="F95" s="416"/>
      <c r="G95" s="417"/>
      <c r="H95" s="417"/>
      <c r="I95" s="56">
        <f t="shared" si="21"/>
        <v>0</v>
      </c>
      <c r="J95" s="465"/>
    </row>
    <row r="96" spans="1:10" s="36" customFormat="1" ht="15" customHeight="1" x14ac:dyDescent="0.25">
      <c r="A96" s="609">
        <v>3212</v>
      </c>
      <c r="B96" s="610"/>
      <c r="C96" s="611"/>
      <c r="D96" s="103" t="s">
        <v>114</v>
      </c>
      <c r="E96" s="103">
        <v>494.75</v>
      </c>
      <c r="F96" s="416"/>
      <c r="G96" s="417"/>
      <c r="H96" s="417"/>
      <c r="I96" s="56">
        <f t="shared" si="21"/>
        <v>0</v>
      </c>
      <c r="J96" s="465"/>
    </row>
    <row r="97" spans="1:19" ht="15" customHeight="1" x14ac:dyDescent="0.25">
      <c r="A97" s="657" t="s">
        <v>193</v>
      </c>
      <c r="B97" s="658"/>
      <c r="C97" s="659"/>
      <c r="D97" s="237" t="s">
        <v>183</v>
      </c>
      <c r="E97" s="289">
        <f>E99+E115</f>
        <v>4126.54</v>
      </c>
      <c r="F97" s="289">
        <f>F99+F115</f>
        <v>14338</v>
      </c>
      <c r="G97" s="289">
        <f>G99+G115</f>
        <v>12195.12</v>
      </c>
      <c r="H97" s="289">
        <f>H99+H115</f>
        <v>16411.009999999998</v>
      </c>
      <c r="I97" s="164">
        <f t="shared" si="21"/>
        <v>397.69419416751077</v>
      </c>
      <c r="J97" s="463">
        <f t="shared" ref="J97:J134" si="22">H97/G97*100</f>
        <v>134.57030353124856</v>
      </c>
      <c r="K97" s="36"/>
      <c r="L97" s="36"/>
      <c r="M97" s="36"/>
      <c r="N97" s="36"/>
    </row>
    <row r="98" spans="1:19" s="10" customFormat="1" ht="15" customHeight="1" x14ac:dyDescent="0.25">
      <c r="A98" s="603" t="s">
        <v>162</v>
      </c>
      <c r="B98" s="604"/>
      <c r="C98" s="605"/>
      <c r="D98" s="230" t="s">
        <v>9</v>
      </c>
      <c r="E98" s="393"/>
      <c r="F98" s="290"/>
      <c r="G98" s="290"/>
      <c r="H98" s="290"/>
      <c r="I98" s="56"/>
      <c r="J98" s="465"/>
      <c r="K98" s="36"/>
      <c r="L98" s="36"/>
    </row>
    <row r="99" spans="1:19" s="48" customFormat="1" x14ac:dyDescent="0.25">
      <c r="A99" s="485"/>
      <c r="B99" s="23">
        <v>3</v>
      </c>
      <c r="C99" s="24"/>
      <c r="D99" s="231" t="s">
        <v>13</v>
      </c>
      <c r="E99" s="389">
        <f>E100+E108</f>
        <v>1072.9100000000001</v>
      </c>
      <c r="F99" s="291">
        <f t="shared" ref="F99" si="23">F100+F108</f>
        <v>3727.88</v>
      </c>
      <c r="G99" s="291">
        <f>G100+G108</f>
        <v>3170.75</v>
      </c>
      <c r="H99" s="291">
        <f>H100+H108</f>
        <v>4266.8799999999992</v>
      </c>
      <c r="I99" s="166">
        <f t="shared" si="21"/>
        <v>397.69225750528926</v>
      </c>
      <c r="J99" s="466">
        <f t="shared" si="22"/>
        <v>134.57005440353228</v>
      </c>
      <c r="K99" s="36"/>
      <c r="L99" s="36"/>
    </row>
    <row r="100" spans="1:19" s="48" customFormat="1" x14ac:dyDescent="0.25">
      <c r="A100" s="487"/>
      <c r="B100" s="440">
        <v>31</v>
      </c>
      <c r="C100" s="441"/>
      <c r="D100" s="238" t="s">
        <v>14</v>
      </c>
      <c r="E100" s="401">
        <f>E101+E103+E105</f>
        <v>1003.62</v>
      </c>
      <c r="F100" s="292">
        <f t="shared" ref="F100:H100" si="24">F101+F103+F105</f>
        <v>3571.88</v>
      </c>
      <c r="G100" s="292">
        <f t="shared" si="24"/>
        <v>2962.54</v>
      </c>
      <c r="H100" s="292">
        <f t="shared" si="24"/>
        <v>3966.1499999999996</v>
      </c>
      <c r="I100" s="174">
        <f t="shared" si="21"/>
        <v>395.1844323548753</v>
      </c>
      <c r="J100" s="491">
        <f t="shared" si="22"/>
        <v>133.87667339512714</v>
      </c>
      <c r="K100" s="36"/>
      <c r="L100" s="36"/>
    </row>
    <row r="101" spans="1:19" s="48" customFormat="1" x14ac:dyDescent="0.25">
      <c r="A101" s="472"/>
      <c r="B101" s="26">
        <v>311</v>
      </c>
      <c r="C101" s="28"/>
      <c r="D101" s="239" t="s">
        <v>88</v>
      </c>
      <c r="E101" s="391">
        <f>E102</f>
        <v>772.2</v>
      </c>
      <c r="F101" s="293">
        <f t="shared" ref="F101:H101" si="25">F102</f>
        <v>2889.85</v>
      </c>
      <c r="G101" s="293">
        <f t="shared" si="25"/>
        <v>2453.67</v>
      </c>
      <c r="H101" s="293">
        <f t="shared" si="25"/>
        <v>3225.87</v>
      </c>
      <c r="I101" s="154">
        <f t="shared" si="21"/>
        <v>417.75058275058274</v>
      </c>
      <c r="J101" s="469">
        <f t="shared" si="22"/>
        <v>131.47122473682279</v>
      </c>
      <c r="K101" s="36"/>
      <c r="L101" s="36"/>
    </row>
    <row r="102" spans="1:19" s="25" customFormat="1" x14ac:dyDescent="0.25">
      <c r="A102" s="609">
        <v>3111</v>
      </c>
      <c r="B102" s="610"/>
      <c r="C102" s="611"/>
      <c r="D102" s="103" t="s">
        <v>64</v>
      </c>
      <c r="E102" s="393">
        <v>772.2</v>
      </c>
      <c r="F102" s="294">
        <v>2889.85</v>
      </c>
      <c r="G102" s="294">
        <v>2453.67</v>
      </c>
      <c r="H102" s="294">
        <v>3225.87</v>
      </c>
      <c r="I102" s="294">
        <f t="shared" si="21"/>
        <v>417.75058275058274</v>
      </c>
      <c r="J102" s="492">
        <f t="shared" si="22"/>
        <v>131.47122473682279</v>
      </c>
      <c r="K102" s="36"/>
      <c r="L102" s="36"/>
    </row>
    <row r="103" spans="1:19" x14ac:dyDescent="0.25">
      <c r="A103" s="472"/>
      <c r="B103" s="26">
        <v>312</v>
      </c>
      <c r="C103" s="28"/>
      <c r="D103" s="239" t="s">
        <v>65</v>
      </c>
      <c r="E103" s="391">
        <f>E104</f>
        <v>104</v>
      </c>
      <c r="F103" s="293">
        <f t="shared" ref="F103:H103" si="26">F104</f>
        <v>205.21</v>
      </c>
      <c r="G103" s="293">
        <f t="shared" si="26"/>
        <v>104</v>
      </c>
      <c r="H103" s="293">
        <f t="shared" si="26"/>
        <v>208</v>
      </c>
      <c r="I103" s="154">
        <f t="shared" si="21"/>
        <v>200</v>
      </c>
      <c r="J103" s="469">
        <f t="shared" si="22"/>
        <v>200</v>
      </c>
      <c r="K103" s="36"/>
      <c r="L103" s="36"/>
      <c r="M103" s="36"/>
      <c r="N103" s="36"/>
    </row>
    <row r="104" spans="1:19" ht="14.45" customHeight="1" x14ac:dyDescent="0.25">
      <c r="A104" s="609">
        <v>3121</v>
      </c>
      <c r="B104" s="610"/>
      <c r="C104" s="611"/>
      <c r="D104" s="103" t="s">
        <v>65</v>
      </c>
      <c r="E104" s="393">
        <v>104</v>
      </c>
      <c r="F104" s="294">
        <v>205.21</v>
      </c>
      <c r="G104" s="294">
        <v>104</v>
      </c>
      <c r="H104" s="294">
        <v>208</v>
      </c>
      <c r="I104" s="294">
        <f t="shared" si="21"/>
        <v>200</v>
      </c>
      <c r="J104" s="492">
        <f t="shared" si="22"/>
        <v>200</v>
      </c>
      <c r="K104" s="36"/>
      <c r="L104" s="36"/>
      <c r="M104" s="36"/>
      <c r="N104" s="36"/>
    </row>
    <row r="105" spans="1:19" s="10" customFormat="1" ht="15" customHeight="1" x14ac:dyDescent="0.25">
      <c r="A105" s="472"/>
      <c r="B105" s="26">
        <v>313</v>
      </c>
      <c r="C105" s="28"/>
      <c r="D105" s="239" t="s">
        <v>66</v>
      </c>
      <c r="E105" s="391">
        <f>E106</f>
        <v>127.42</v>
      </c>
      <c r="F105" s="293">
        <f t="shared" ref="F105:H105" si="27">F106</f>
        <v>476.82</v>
      </c>
      <c r="G105" s="293">
        <f t="shared" si="27"/>
        <v>404.87</v>
      </c>
      <c r="H105" s="293">
        <f t="shared" si="27"/>
        <v>532.28</v>
      </c>
      <c r="I105" s="154">
        <f t="shared" si="21"/>
        <v>417.73661905509334</v>
      </c>
      <c r="J105" s="469">
        <f t="shared" si="22"/>
        <v>131.46936053548052</v>
      </c>
      <c r="K105" s="36"/>
      <c r="L105" s="36"/>
    </row>
    <row r="106" spans="1:19" s="49" customFormat="1" x14ac:dyDescent="0.25">
      <c r="A106" s="609">
        <v>3132</v>
      </c>
      <c r="B106" s="610"/>
      <c r="C106" s="611"/>
      <c r="D106" s="103" t="s">
        <v>89</v>
      </c>
      <c r="E106" s="393">
        <v>127.42</v>
      </c>
      <c r="F106" s="295">
        <v>476.82</v>
      </c>
      <c r="G106" s="295">
        <v>404.87</v>
      </c>
      <c r="H106" s="295">
        <v>532.28</v>
      </c>
      <c r="I106" s="294">
        <f t="shared" si="21"/>
        <v>417.73661905509334</v>
      </c>
      <c r="J106" s="492">
        <f t="shared" si="22"/>
        <v>131.46936053548052</v>
      </c>
      <c r="K106" s="36"/>
      <c r="L106" s="36"/>
    </row>
    <row r="107" spans="1:19" s="25" customFormat="1" x14ac:dyDescent="0.25">
      <c r="A107" s="609">
        <v>3133</v>
      </c>
      <c r="B107" s="610"/>
      <c r="C107" s="611"/>
      <c r="D107" s="103" t="s">
        <v>116</v>
      </c>
      <c r="E107" s="393">
        <v>0</v>
      </c>
      <c r="F107" s="294">
        <v>0</v>
      </c>
      <c r="G107" s="294">
        <v>0</v>
      </c>
      <c r="H107" s="294"/>
      <c r="I107" s="294"/>
      <c r="J107" s="492"/>
      <c r="K107" s="36"/>
      <c r="L107" s="36"/>
    </row>
    <row r="108" spans="1:19" s="25" customFormat="1" x14ac:dyDescent="0.25">
      <c r="A108" s="487"/>
      <c r="B108" s="440">
        <v>32</v>
      </c>
      <c r="C108" s="441"/>
      <c r="D108" s="238" t="s">
        <v>20</v>
      </c>
      <c r="E108" s="401">
        <f>E109</f>
        <v>69.290000000000006</v>
      </c>
      <c r="F108" s="292">
        <f t="shared" ref="F108" si="28">F109</f>
        <v>156</v>
      </c>
      <c r="G108" s="292">
        <f>G109+G112</f>
        <v>208.21</v>
      </c>
      <c r="H108" s="292">
        <f>H109+H112</f>
        <v>300.73</v>
      </c>
      <c r="I108" s="292">
        <f t="shared" si="21"/>
        <v>434.01645259056136</v>
      </c>
      <c r="J108" s="493">
        <f t="shared" si="22"/>
        <v>144.43590605638539</v>
      </c>
      <c r="K108" s="36"/>
      <c r="L108" s="36"/>
    </row>
    <row r="109" spans="1:19" x14ac:dyDescent="0.25">
      <c r="A109" s="472"/>
      <c r="B109" s="26">
        <v>321</v>
      </c>
      <c r="C109" s="28"/>
      <c r="D109" s="239" t="s">
        <v>27</v>
      </c>
      <c r="E109" s="391">
        <f>E110+E111</f>
        <v>69.290000000000006</v>
      </c>
      <c r="F109" s="293">
        <f t="shared" ref="F109:H109" si="29">F110+F111</f>
        <v>156</v>
      </c>
      <c r="G109" s="293">
        <f t="shared" si="29"/>
        <v>166.8</v>
      </c>
      <c r="H109" s="293">
        <f t="shared" si="29"/>
        <v>259.32</v>
      </c>
      <c r="I109" s="154">
        <f t="shared" si="21"/>
        <v>374.25313898109391</v>
      </c>
      <c r="J109" s="469">
        <f t="shared" si="22"/>
        <v>155.46762589928056</v>
      </c>
      <c r="K109" s="36"/>
      <c r="L109" s="36"/>
      <c r="M109" s="36"/>
      <c r="N109" s="36"/>
    </row>
    <row r="110" spans="1:19" x14ac:dyDescent="0.25">
      <c r="A110" s="609">
        <v>3211</v>
      </c>
      <c r="B110" s="610"/>
      <c r="C110" s="611"/>
      <c r="D110" s="240" t="s">
        <v>117</v>
      </c>
      <c r="E110" s="393">
        <v>0</v>
      </c>
      <c r="F110" s="294">
        <v>0</v>
      </c>
      <c r="G110" s="294">
        <v>52</v>
      </c>
      <c r="H110" s="294">
        <v>72.8</v>
      </c>
      <c r="I110" s="294"/>
      <c r="J110" s="492">
        <f t="shared" si="22"/>
        <v>140</v>
      </c>
      <c r="K110" s="36"/>
      <c r="L110" s="36"/>
      <c r="M110" s="36"/>
      <c r="N110" s="36"/>
    </row>
    <row r="111" spans="1:19" ht="16.149999999999999" customHeight="1" x14ac:dyDescent="0.25">
      <c r="A111" s="609">
        <v>3212</v>
      </c>
      <c r="B111" s="610"/>
      <c r="C111" s="611"/>
      <c r="D111" s="103" t="s">
        <v>114</v>
      </c>
      <c r="E111" s="393">
        <v>69.290000000000006</v>
      </c>
      <c r="F111" s="294">
        <v>156</v>
      </c>
      <c r="G111" s="294">
        <v>114.8</v>
      </c>
      <c r="H111" s="294">
        <v>186.52</v>
      </c>
      <c r="I111" s="294">
        <f t="shared" si="21"/>
        <v>269.18747293981812</v>
      </c>
      <c r="J111" s="492">
        <f t="shared" si="22"/>
        <v>162.47386759581883</v>
      </c>
      <c r="K111" s="36"/>
      <c r="L111" s="36"/>
      <c r="M111" s="36"/>
      <c r="N111" s="36"/>
      <c r="O111" s="340"/>
      <c r="P111" s="341"/>
      <c r="Q111" s="342"/>
      <c r="R111" s="342"/>
      <c r="S111" s="343"/>
    </row>
    <row r="112" spans="1:19" x14ac:dyDescent="0.25">
      <c r="A112" s="669">
        <v>323</v>
      </c>
      <c r="B112" s="670"/>
      <c r="C112" s="670"/>
      <c r="D112" s="298" t="s">
        <v>36</v>
      </c>
      <c r="E112" s="338">
        <f>E113</f>
        <v>0</v>
      </c>
      <c r="F112" s="338">
        <f>F113</f>
        <v>0</v>
      </c>
      <c r="G112" s="338">
        <f>G113</f>
        <v>41.41</v>
      </c>
      <c r="H112" s="338">
        <f>H113</f>
        <v>41.41</v>
      </c>
      <c r="I112" s="338"/>
      <c r="J112" s="494">
        <f t="shared" si="22"/>
        <v>100</v>
      </c>
      <c r="K112" s="36"/>
      <c r="L112" s="36"/>
      <c r="M112" s="36"/>
      <c r="N112" s="36"/>
      <c r="O112" s="340"/>
      <c r="P112" s="344"/>
      <c r="Q112" s="344"/>
      <c r="R112" s="344"/>
      <c r="S112" s="345"/>
    </row>
    <row r="113" spans="1:19" x14ac:dyDescent="0.25">
      <c r="A113" s="671">
        <v>3236</v>
      </c>
      <c r="B113" s="672"/>
      <c r="C113" s="672"/>
      <c r="D113" s="299" t="s">
        <v>41</v>
      </c>
      <c r="E113" s="299">
        <v>0</v>
      </c>
      <c r="F113" s="294">
        <v>0</v>
      </c>
      <c r="G113" s="294">
        <v>41.41</v>
      </c>
      <c r="H113" s="294">
        <v>41.41</v>
      </c>
      <c r="I113" s="294"/>
      <c r="J113" s="492">
        <f t="shared" si="22"/>
        <v>100</v>
      </c>
      <c r="K113" s="36"/>
      <c r="L113" s="36"/>
      <c r="M113" s="36"/>
      <c r="N113" s="36"/>
      <c r="O113" s="340"/>
      <c r="P113" s="344"/>
      <c r="Q113" s="346"/>
      <c r="R113" s="344"/>
      <c r="S113" s="345"/>
    </row>
    <row r="114" spans="1:19" s="25" customFormat="1" ht="15" customHeight="1" x14ac:dyDescent="0.25">
      <c r="A114" s="603" t="s">
        <v>171</v>
      </c>
      <c r="B114" s="604"/>
      <c r="C114" s="605"/>
      <c r="D114" s="230" t="s">
        <v>172</v>
      </c>
      <c r="E114" s="299">
        <v>0</v>
      </c>
      <c r="F114" s="296"/>
      <c r="G114" s="296"/>
      <c r="H114" s="296"/>
      <c r="I114" s="294"/>
      <c r="J114" s="492"/>
      <c r="K114" s="36"/>
      <c r="L114" s="36"/>
      <c r="O114" s="347"/>
      <c r="P114" s="344"/>
      <c r="Q114" s="347"/>
      <c r="R114" s="347"/>
      <c r="S114" s="347"/>
    </row>
    <row r="115" spans="1:19" x14ac:dyDescent="0.25">
      <c r="A115" s="485"/>
      <c r="B115" s="23">
        <v>3</v>
      </c>
      <c r="C115" s="24"/>
      <c r="D115" s="231" t="s">
        <v>13</v>
      </c>
      <c r="E115" s="291">
        <f t="shared" ref="E115:F115" si="30">E116+E124</f>
        <v>3053.63</v>
      </c>
      <c r="F115" s="291">
        <f t="shared" si="30"/>
        <v>10610.119999999999</v>
      </c>
      <c r="G115" s="291">
        <f>G116+G124</f>
        <v>9024.3700000000008</v>
      </c>
      <c r="H115" s="291">
        <f>H116+H124</f>
        <v>12144.13</v>
      </c>
      <c r="I115" s="291">
        <f t="shared" si="21"/>
        <v>397.694874624627</v>
      </c>
      <c r="J115" s="495">
        <f t="shared" si="22"/>
        <v>134.57039106330967</v>
      </c>
      <c r="K115" s="36"/>
      <c r="L115" s="36"/>
      <c r="M115" s="36"/>
      <c r="N115" s="36"/>
      <c r="O115" s="340"/>
      <c r="P115" s="340"/>
      <c r="Q115" s="340"/>
      <c r="R115" s="340"/>
      <c r="S115" s="340"/>
    </row>
    <row r="116" spans="1:19" x14ac:dyDescent="0.25">
      <c r="A116" s="487"/>
      <c r="B116" s="440">
        <v>31</v>
      </c>
      <c r="C116" s="441"/>
      <c r="D116" s="238" t="s">
        <v>14</v>
      </c>
      <c r="E116" s="292">
        <f t="shared" ref="E116:H116" si="31">E117+E119+E121</f>
        <v>2856.4300000000003</v>
      </c>
      <c r="F116" s="292">
        <f t="shared" si="31"/>
        <v>10166.119999999999</v>
      </c>
      <c r="G116" s="292">
        <f t="shared" si="31"/>
        <v>8431.8000000000011</v>
      </c>
      <c r="H116" s="292">
        <f t="shared" si="31"/>
        <v>11288.24</v>
      </c>
      <c r="I116" s="292">
        <f t="shared" si="21"/>
        <v>395.1869991562894</v>
      </c>
      <c r="J116" s="493">
        <f t="shared" si="22"/>
        <v>133.87698949216059</v>
      </c>
      <c r="K116" s="36"/>
      <c r="L116" s="36"/>
      <c r="M116" s="36"/>
      <c r="N116" s="36"/>
      <c r="O116" s="340"/>
      <c r="P116" s="340"/>
      <c r="Q116" s="340"/>
      <c r="R116" s="340"/>
      <c r="S116" s="340"/>
    </row>
    <row r="117" spans="1:19" x14ac:dyDescent="0.25">
      <c r="A117" s="472"/>
      <c r="B117" s="26">
        <v>311</v>
      </c>
      <c r="C117" s="28"/>
      <c r="D117" s="239" t="s">
        <v>88</v>
      </c>
      <c r="E117" s="391">
        <f>E118</f>
        <v>2197.8000000000002</v>
      </c>
      <c r="F117" s="293">
        <f t="shared" ref="F117:H117" si="32">F118</f>
        <v>8224.94</v>
      </c>
      <c r="G117" s="293">
        <f t="shared" si="32"/>
        <v>6983.52</v>
      </c>
      <c r="H117" s="293">
        <f t="shared" si="32"/>
        <v>9181.32</v>
      </c>
      <c r="I117" s="154">
        <f t="shared" si="21"/>
        <v>417.75047775047767</v>
      </c>
      <c r="J117" s="469">
        <f t="shared" si="22"/>
        <v>131.4712351364355</v>
      </c>
      <c r="K117" s="36"/>
      <c r="L117" s="36"/>
      <c r="M117" s="36"/>
      <c r="N117" s="36"/>
    </row>
    <row r="118" spans="1:19" x14ac:dyDescent="0.25">
      <c r="A118" s="609">
        <v>3111</v>
      </c>
      <c r="B118" s="610"/>
      <c r="C118" s="611"/>
      <c r="D118" s="103" t="s">
        <v>64</v>
      </c>
      <c r="E118" s="393">
        <v>2197.8000000000002</v>
      </c>
      <c r="F118" s="297">
        <v>8224.94</v>
      </c>
      <c r="G118" s="297">
        <v>6983.52</v>
      </c>
      <c r="H118" s="297">
        <v>9181.32</v>
      </c>
      <c r="I118" s="294">
        <f t="shared" si="21"/>
        <v>417.75047775047767</v>
      </c>
      <c r="J118" s="492">
        <f t="shared" si="22"/>
        <v>131.4712351364355</v>
      </c>
      <c r="K118" s="36"/>
      <c r="L118" s="36"/>
      <c r="M118" s="36"/>
      <c r="N118" s="36"/>
    </row>
    <row r="119" spans="1:19" x14ac:dyDescent="0.25">
      <c r="A119" s="472"/>
      <c r="B119" s="26">
        <v>312</v>
      </c>
      <c r="C119" s="28"/>
      <c r="D119" s="239" t="s">
        <v>65</v>
      </c>
      <c r="E119" s="391">
        <f>E120</f>
        <v>296</v>
      </c>
      <c r="F119" s="293">
        <f t="shared" ref="F119:H119" si="33">F120</f>
        <v>584.05999999999995</v>
      </c>
      <c r="G119" s="293">
        <f t="shared" si="33"/>
        <v>296</v>
      </c>
      <c r="H119" s="293">
        <f t="shared" si="33"/>
        <v>592</v>
      </c>
      <c r="I119" s="154">
        <f t="shared" si="21"/>
        <v>200</v>
      </c>
      <c r="J119" s="469">
        <f t="shared" si="22"/>
        <v>200</v>
      </c>
      <c r="K119" s="36"/>
      <c r="L119" s="36"/>
      <c r="M119" s="36"/>
      <c r="N119" s="36"/>
    </row>
    <row r="120" spans="1:19" x14ac:dyDescent="0.25">
      <c r="A120" s="609">
        <v>3121</v>
      </c>
      <c r="B120" s="610"/>
      <c r="C120" s="611"/>
      <c r="D120" s="103" t="s">
        <v>65</v>
      </c>
      <c r="E120" s="393">
        <v>296</v>
      </c>
      <c r="F120" s="294">
        <v>584.05999999999995</v>
      </c>
      <c r="G120" s="294">
        <v>296</v>
      </c>
      <c r="H120" s="294">
        <v>592</v>
      </c>
      <c r="I120" s="294">
        <f t="shared" si="21"/>
        <v>200</v>
      </c>
      <c r="J120" s="492">
        <f t="shared" si="22"/>
        <v>200</v>
      </c>
      <c r="K120" s="36"/>
      <c r="L120" s="36"/>
      <c r="M120" s="36"/>
      <c r="N120" s="36"/>
    </row>
    <row r="121" spans="1:19" x14ac:dyDescent="0.25">
      <c r="A121" s="472"/>
      <c r="B121" s="26">
        <v>313</v>
      </c>
      <c r="C121" s="28"/>
      <c r="D121" s="239" t="s">
        <v>66</v>
      </c>
      <c r="E121" s="293">
        <f t="shared" ref="E121:H121" si="34">E122</f>
        <v>362.63</v>
      </c>
      <c r="F121" s="293">
        <f t="shared" si="34"/>
        <v>1357.12</v>
      </c>
      <c r="G121" s="293">
        <f t="shared" si="34"/>
        <v>1152.28</v>
      </c>
      <c r="H121" s="293">
        <f t="shared" si="34"/>
        <v>1514.92</v>
      </c>
      <c r="I121" s="154">
        <f t="shared" si="21"/>
        <v>417.75914844331686</v>
      </c>
      <c r="J121" s="469">
        <f t="shared" si="22"/>
        <v>131.47151733953555</v>
      </c>
      <c r="K121" s="36"/>
      <c r="L121" s="36"/>
      <c r="M121" s="36"/>
      <c r="N121" s="36"/>
    </row>
    <row r="122" spans="1:19" x14ac:dyDescent="0.25">
      <c r="A122" s="609">
        <v>3132</v>
      </c>
      <c r="B122" s="610"/>
      <c r="C122" s="611"/>
      <c r="D122" s="103" t="s">
        <v>89</v>
      </c>
      <c r="E122" s="294">
        <v>362.63</v>
      </c>
      <c r="F122" s="294">
        <v>1357.12</v>
      </c>
      <c r="G122" s="294">
        <v>1152.28</v>
      </c>
      <c r="H122" s="294">
        <v>1514.92</v>
      </c>
      <c r="I122" s="294">
        <f t="shared" si="21"/>
        <v>417.75914844331686</v>
      </c>
      <c r="J122" s="492">
        <f t="shared" si="22"/>
        <v>131.47151733953555</v>
      </c>
      <c r="K122" s="36"/>
      <c r="L122" s="36"/>
      <c r="M122" s="36"/>
      <c r="N122" s="36"/>
    </row>
    <row r="123" spans="1:19" x14ac:dyDescent="0.25">
      <c r="A123" s="609">
        <v>3133</v>
      </c>
      <c r="B123" s="610"/>
      <c r="C123" s="611"/>
      <c r="D123" s="103" t="s">
        <v>116</v>
      </c>
      <c r="E123" s="294">
        <v>0</v>
      </c>
      <c r="F123" s="294">
        <v>0</v>
      </c>
      <c r="G123" s="294">
        <v>0</v>
      </c>
      <c r="H123" s="294">
        <v>0</v>
      </c>
      <c r="I123" s="294"/>
      <c r="J123" s="492"/>
      <c r="K123" s="36"/>
      <c r="L123" s="36"/>
      <c r="M123" s="36"/>
      <c r="N123" s="36"/>
    </row>
    <row r="124" spans="1:19" s="25" customFormat="1" x14ac:dyDescent="0.25">
      <c r="A124" s="487"/>
      <c r="B124" s="440">
        <v>32</v>
      </c>
      <c r="C124" s="441"/>
      <c r="D124" s="238" t="s">
        <v>20</v>
      </c>
      <c r="E124" s="292">
        <f t="shared" ref="E124:F124" si="35">E125</f>
        <v>197.2</v>
      </c>
      <c r="F124" s="292">
        <f t="shared" si="35"/>
        <v>444</v>
      </c>
      <c r="G124" s="292">
        <f>G125+G128</f>
        <v>592.56999999999994</v>
      </c>
      <c r="H124" s="292">
        <f>H125+H128</f>
        <v>855.89</v>
      </c>
      <c r="I124" s="292">
        <f t="shared" si="21"/>
        <v>434.02129817444222</v>
      </c>
      <c r="J124" s="493">
        <f t="shared" si="22"/>
        <v>144.43694415849606</v>
      </c>
      <c r="K124" s="36"/>
      <c r="L124" s="36"/>
    </row>
    <row r="125" spans="1:19" x14ac:dyDescent="0.25">
      <c r="A125" s="472"/>
      <c r="B125" s="26">
        <v>321</v>
      </c>
      <c r="C125" s="28"/>
      <c r="D125" s="239" t="s">
        <v>27</v>
      </c>
      <c r="E125" s="293">
        <f t="shared" ref="E125:H125" si="36">E126+E127</f>
        <v>197.2</v>
      </c>
      <c r="F125" s="293">
        <f t="shared" si="36"/>
        <v>444</v>
      </c>
      <c r="G125" s="293">
        <f t="shared" si="36"/>
        <v>474.71</v>
      </c>
      <c r="H125" s="293">
        <f t="shared" si="36"/>
        <v>738.03</v>
      </c>
      <c r="I125" s="154">
        <f t="shared" si="21"/>
        <v>374.25456389452336</v>
      </c>
      <c r="J125" s="469">
        <f t="shared" si="22"/>
        <v>155.46965515788585</v>
      </c>
      <c r="K125" s="36"/>
      <c r="L125" s="36"/>
      <c r="M125" s="36"/>
      <c r="N125" s="36"/>
    </row>
    <row r="126" spans="1:19" ht="15" customHeight="1" x14ac:dyDescent="0.25">
      <c r="A126" s="609">
        <v>3211</v>
      </c>
      <c r="B126" s="610"/>
      <c r="C126" s="611"/>
      <c r="D126" s="240" t="s">
        <v>117</v>
      </c>
      <c r="E126" s="393">
        <v>0</v>
      </c>
      <c r="F126" s="294">
        <v>0</v>
      </c>
      <c r="G126" s="294">
        <v>148</v>
      </c>
      <c r="H126" s="294">
        <v>207.2</v>
      </c>
      <c r="I126" s="294"/>
      <c r="J126" s="492">
        <f t="shared" si="22"/>
        <v>140</v>
      </c>
      <c r="K126" s="36"/>
      <c r="L126" s="36"/>
      <c r="M126" s="36"/>
      <c r="N126" s="36"/>
    </row>
    <row r="127" spans="1:19" x14ac:dyDescent="0.25">
      <c r="A127" s="609">
        <v>3212</v>
      </c>
      <c r="B127" s="610"/>
      <c r="C127" s="611"/>
      <c r="D127" s="103" t="s">
        <v>114</v>
      </c>
      <c r="E127" s="393">
        <v>197.2</v>
      </c>
      <c r="F127" s="294">
        <v>444</v>
      </c>
      <c r="G127" s="294">
        <v>326.70999999999998</v>
      </c>
      <c r="H127" s="294">
        <v>530.83000000000004</v>
      </c>
      <c r="I127" s="294">
        <f t="shared" si="21"/>
        <v>269.18356997971603</v>
      </c>
      <c r="J127" s="492">
        <f t="shared" si="22"/>
        <v>162.47742646383645</v>
      </c>
      <c r="K127" s="36"/>
      <c r="L127" s="36"/>
      <c r="M127" s="36"/>
      <c r="N127" s="36"/>
    </row>
    <row r="128" spans="1:19" x14ac:dyDescent="0.25">
      <c r="A128" s="669">
        <v>323</v>
      </c>
      <c r="B128" s="670"/>
      <c r="C128" s="670"/>
      <c r="D128" s="298" t="s">
        <v>36</v>
      </c>
      <c r="E128" s="298"/>
      <c r="F128" s="300">
        <v>0</v>
      </c>
      <c r="G128" s="339">
        <f>G129</f>
        <v>117.86</v>
      </c>
      <c r="H128" s="339">
        <f>H129</f>
        <v>117.86</v>
      </c>
      <c r="I128" s="154"/>
      <c r="J128" s="469">
        <f t="shared" si="22"/>
        <v>100</v>
      </c>
      <c r="K128" s="36"/>
      <c r="L128" s="36"/>
      <c r="M128" s="36"/>
      <c r="N128" s="36"/>
    </row>
    <row r="129" spans="1:14" x14ac:dyDescent="0.25">
      <c r="A129" s="671">
        <v>3236</v>
      </c>
      <c r="B129" s="672"/>
      <c r="C129" s="672"/>
      <c r="D129" s="299" t="s">
        <v>41</v>
      </c>
      <c r="E129" s="340"/>
      <c r="F129" s="294">
        <v>0</v>
      </c>
      <c r="G129" s="294">
        <v>117.86</v>
      </c>
      <c r="H129" s="294">
        <v>117.86</v>
      </c>
      <c r="I129" s="294"/>
      <c r="J129" s="492">
        <f t="shared" si="22"/>
        <v>100</v>
      </c>
      <c r="K129" s="36"/>
      <c r="L129" s="36"/>
      <c r="M129" s="36"/>
      <c r="N129" s="36"/>
    </row>
    <row r="130" spans="1:14" ht="17.25" customHeight="1" x14ac:dyDescent="0.25">
      <c r="A130" s="496" t="s">
        <v>67</v>
      </c>
      <c r="B130" s="70"/>
      <c r="C130" s="71"/>
      <c r="D130" s="241" t="s">
        <v>158</v>
      </c>
      <c r="E130" s="387">
        <f t="shared" ref="E130" si="37">E132</f>
        <v>531</v>
      </c>
      <c r="F130" s="165">
        <f>F132</f>
        <v>531</v>
      </c>
      <c r="G130" s="165">
        <f>G132</f>
        <v>531</v>
      </c>
      <c r="H130" s="165">
        <f>H132</f>
        <v>531</v>
      </c>
      <c r="I130" s="165">
        <f t="shared" si="21"/>
        <v>100</v>
      </c>
      <c r="J130" s="464">
        <f t="shared" si="22"/>
        <v>100</v>
      </c>
      <c r="K130" s="36"/>
      <c r="L130" s="36"/>
    </row>
    <row r="131" spans="1:14" x14ac:dyDescent="0.25">
      <c r="A131" s="660" t="s">
        <v>162</v>
      </c>
      <c r="B131" s="661"/>
      <c r="C131" s="662"/>
      <c r="D131" s="230" t="s">
        <v>120</v>
      </c>
      <c r="E131" s="393"/>
      <c r="F131" s="43"/>
      <c r="G131" s="56"/>
      <c r="H131" s="56"/>
      <c r="I131" s="56"/>
      <c r="J131" s="465"/>
      <c r="K131" s="36"/>
      <c r="L131" s="36"/>
    </row>
    <row r="132" spans="1:14" x14ac:dyDescent="0.25">
      <c r="A132" s="663">
        <v>3</v>
      </c>
      <c r="B132" s="664"/>
      <c r="C132" s="665"/>
      <c r="D132" s="433" t="s">
        <v>13</v>
      </c>
      <c r="E132" s="389">
        <f t="shared" ref="E132:E134" si="38">E133</f>
        <v>531</v>
      </c>
      <c r="F132" s="44">
        <v>531</v>
      </c>
      <c r="G132" s="166">
        <f t="shared" ref="G132:H134" si="39">G133</f>
        <v>531</v>
      </c>
      <c r="H132" s="166">
        <f t="shared" si="39"/>
        <v>531</v>
      </c>
      <c r="I132" s="166">
        <f t="shared" si="21"/>
        <v>100</v>
      </c>
      <c r="J132" s="466">
        <f t="shared" si="22"/>
        <v>100</v>
      </c>
      <c r="K132" s="36"/>
      <c r="L132" s="36"/>
    </row>
    <row r="133" spans="1:14" x14ac:dyDescent="0.25">
      <c r="A133" s="666">
        <v>32</v>
      </c>
      <c r="B133" s="667"/>
      <c r="C133" s="668"/>
      <c r="D133" s="242" t="s">
        <v>20</v>
      </c>
      <c r="E133" s="401">
        <f t="shared" si="38"/>
        <v>531</v>
      </c>
      <c r="F133" s="45">
        <v>531</v>
      </c>
      <c r="G133" s="174">
        <f t="shared" si="39"/>
        <v>531</v>
      </c>
      <c r="H133" s="174">
        <f t="shared" si="39"/>
        <v>531</v>
      </c>
      <c r="I133" s="174">
        <f t="shared" si="21"/>
        <v>100</v>
      </c>
      <c r="J133" s="491">
        <f t="shared" si="22"/>
        <v>100</v>
      </c>
      <c r="K133" s="36"/>
      <c r="L133" s="36"/>
    </row>
    <row r="134" spans="1:14" x14ac:dyDescent="0.25">
      <c r="A134" s="471"/>
      <c r="B134" s="29">
        <v>323</v>
      </c>
      <c r="C134" s="27"/>
      <c r="D134" s="224" t="s">
        <v>36</v>
      </c>
      <c r="E134" s="391">
        <f t="shared" si="38"/>
        <v>531</v>
      </c>
      <c r="F134" s="53">
        <v>531</v>
      </c>
      <c r="G134" s="154">
        <f t="shared" si="39"/>
        <v>531</v>
      </c>
      <c r="H134" s="154">
        <f t="shared" si="39"/>
        <v>531</v>
      </c>
      <c r="I134" s="154">
        <f t="shared" si="21"/>
        <v>100</v>
      </c>
      <c r="J134" s="469">
        <f t="shared" si="22"/>
        <v>100</v>
      </c>
      <c r="K134" s="36"/>
      <c r="L134" s="36"/>
    </row>
    <row r="135" spans="1:14" x14ac:dyDescent="0.25">
      <c r="A135" s="471"/>
      <c r="B135" s="37"/>
      <c r="C135" s="5">
        <v>3237</v>
      </c>
      <c r="D135" s="229" t="s">
        <v>118</v>
      </c>
      <c r="E135" s="393">
        <v>531</v>
      </c>
      <c r="F135" s="43">
        <v>531</v>
      </c>
      <c r="G135" s="43">
        <v>531</v>
      </c>
      <c r="H135" s="43">
        <v>531</v>
      </c>
      <c r="I135" s="43">
        <f t="shared" ref="I135:I197" si="40">H135/E135*100</f>
        <v>100</v>
      </c>
      <c r="J135" s="492">
        <f t="shared" ref="J135:J198" si="41">H135/G135*100</f>
        <v>100</v>
      </c>
      <c r="K135" s="36"/>
      <c r="L135" s="36"/>
    </row>
    <row r="136" spans="1:14" x14ac:dyDescent="0.25">
      <c r="A136" s="655" t="s">
        <v>204</v>
      </c>
      <c r="B136" s="656"/>
      <c r="C136" s="656"/>
      <c r="D136" s="418" t="s">
        <v>205</v>
      </c>
      <c r="E136" s="308">
        <v>0</v>
      </c>
      <c r="F136" s="308">
        <v>250</v>
      </c>
      <c r="G136" s="308">
        <v>0</v>
      </c>
      <c r="H136" s="308">
        <v>0</v>
      </c>
      <c r="I136" s="458"/>
      <c r="J136" s="497"/>
      <c r="K136" s="36"/>
      <c r="L136" s="36"/>
    </row>
    <row r="137" spans="1:14" ht="14.45" customHeight="1" x14ac:dyDescent="0.25">
      <c r="A137" s="652" t="s">
        <v>160</v>
      </c>
      <c r="B137" s="653"/>
      <c r="C137" s="654"/>
      <c r="D137" s="445" t="s">
        <v>9</v>
      </c>
      <c r="E137" s="303"/>
      <c r="F137" s="303"/>
      <c r="G137" s="303"/>
      <c r="H137" s="303"/>
      <c r="I137" s="452"/>
      <c r="J137" s="498"/>
      <c r="K137" s="36"/>
      <c r="L137" s="36"/>
    </row>
    <row r="138" spans="1:14" x14ac:dyDescent="0.25">
      <c r="A138" s="485"/>
      <c r="B138" s="301">
        <v>3</v>
      </c>
      <c r="C138" s="21"/>
      <c r="D138" s="244" t="s">
        <v>13</v>
      </c>
      <c r="E138" s="304">
        <v>0</v>
      </c>
      <c r="F138" s="304">
        <v>250</v>
      </c>
      <c r="G138" s="304">
        <v>0</v>
      </c>
      <c r="H138" s="304">
        <v>0</v>
      </c>
      <c r="I138" s="166"/>
      <c r="J138" s="466"/>
      <c r="K138" s="36"/>
      <c r="L138" s="36"/>
    </row>
    <row r="139" spans="1:14" x14ac:dyDescent="0.25">
      <c r="A139" s="487"/>
      <c r="B139" s="302">
        <v>32</v>
      </c>
      <c r="C139" s="444"/>
      <c r="D139" s="245" t="s">
        <v>20</v>
      </c>
      <c r="E139" s="305">
        <v>0</v>
      </c>
      <c r="F139" s="305">
        <v>250</v>
      </c>
      <c r="G139" s="305">
        <v>0</v>
      </c>
      <c r="H139" s="305">
        <v>0</v>
      </c>
      <c r="I139" s="174"/>
      <c r="J139" s="491"/>
      <c r="K139" s="36"/>
      <c r="L139" s="36"/>
    </row>
    <row r="140" spans="1:14" x14ac:dyDescent="0.25">
      <c r="A140" s="472"/>
      <c r="B140" s="29">
        <v>329</v>
      </c>
      <c r="C140" s="27"/>
      <c r="D140" s="224" t="s">
        <v>45</v>
      </c>
      <c r="E140" s="306">
        <v>0</v>
      </c>
      <c r="F140" s="306">
        <v>250</v>
      </c>
      <c r="G140" s="306">
        <v>0</v>
      </c>
      <c r="H140" s="306">
        <v>0</v>
      </c>
      <c r="I140" s="154"/>
      <c r="J140" s="469"/>
      <c r="K140" s="36"/>
      <c r="L140" s="36"/>
    </row>
    <row r="141" spans="1:14" x14ac:dyDescent="0.25">
      <c r="A141" s="471"/>
      <c r="B141" s="6">
        <v>3291</v>
      </c>
      <c r="C141" s="5"/>
      <c r="D141" s="217" t="s">
        <v>206</v>
      </c>
      <c r="E141" s="162">
        <v>0</v>
      </c>
      <c r="F141" s="307">
        <v>250</v>
      </c>
      <c r="G141" s="307">
        <v>0</v>
      </c>
      <c r="H141" s="307">
        <v>0</v>
      </c>
      <c r="I141" s="43"/>
      <c r="J141" s="492"/>
      <c r="K141" s="36"/>
      <c r="L141" s="36"/>
    </row>
    <row r="142" spans="1:14" x14ac:dyDescent="0.25">
      <c r="A142" s="471"/>
      <c r="B142" s="6">
        <v>3299</v>
      </c>
      <c r="C142" s="5"/>
      <c r="D142" s="217" t="s">
        <v>45</v>
      </c>
      <c r="E142" s="162">
        <v>0</v>
      </c>
      <c r="F142" s="307">
        <v>0</v>
      </c>
      <c r="G142" s="56">
        <v>0</v>
      </c>
      <c r="H142" s="56">
        <v>0</v>
      </c>
      <c r="I142" s="43"/>
      <c r="J142" s="492"/>
      <c r="K142" s="36"/>
      <c r="L142" s="36"/>
    </row>
    <row r="143" spans="1:14" x14ac:dyDescent="0.25">
      <c r="A143" s="655" t="s">
        <v>229</v>
      </c>
      <c r="B143" s="656"/>
      <c r="C143" s="656"/>
      <c r="D143" s="418" t="s">
        <v>218</v>
      </c>
      <c r="E143" s="308">
        <f t="shared" ref="E143:F143" si="42">E145</f>
        <v>121</v>
      </c>
      <c r="F143" s="308">
        <f t="shared" si="42"/>
        <v>0</v>
      </c>
      <c r="G143" s="308">
        <f>G145</f>
        <v>132</v>
      </c>
      <c r="H143" s="308">
        <f>H145</f>
        <v>187</v>
      </c>
      <c r="I143" s="458">
        <f t="shared" si="40"/>
        <v>154.54545454545453</v>
      </c>
      <c r="J143" s="497">
        <f t="shared" si="41"/>
        <v>141.66666666666669</v>
      </c>
      <c r="K143" s="36"/>
      <c r="L143" s="36"/>
    </row>
    <row r="144" spans="1:14" ht="14.45" customHeight="1" x14ac:dyDescent="0.25">
      <c r="A144" s="652" t="s">
        <v>160</v>
      </c>
      <c r="B144" s="653"/>
      <c r="C144" s="654"/>
      <c r="D144" s="445" t="s">
        <v>9</v>
      </c>
      <c r="E144" s="303"/>
      <c r="F144" s="303"/>
      <c r="G144" s="303"/>
      <c r="H144" s="303"/>
      <c r="I144" s="452"/>
      <c r="J144" s="498"/>
      <c r="K144" s="36"/>
      <c r="L144" s="36"/>
    </row>
    <row r="145" spans="1:12" x14ac:dyDescent="0.25">
      <c r="A145" s="485"/>
      <c r="B145" s="301">
        <v>3</v>
      </c>
      <c r="C145" s="21"/>
      <c r="D145" s="244" t="s">
        <v>13</v>
      </c>
      <c r="E145" s="304">
        <f t="shared" ref="E145:F146" si="43">E146</f>
        <v>121</v>
      </c>
      <c r="F145" s="304">
        <f t="shared" si="43"/>
        <v>0</v>
      </c>
      <c r="G145" s="304">
        <f>G146</f>
        <v>132</v>
      </c>
      <c r="H145" s="304">
        <f>H146</f>
        <v>187</v>
      </c>
      <c r="I145" s="166">
        <f t="shared" si="40"/>
        <v>154.54545454545453</v>
      </c>
      <c r="J145" s="466">
        <f t="shared" si="41"/>
        <v>141.66666666666669</v>
      </c>
      <c r="K145" s="36"/>
      <c r="L145" s="36"/>
    </row>
    <row r="146" spans="1:12" x14ac:dyDescent="0.25">
      <c r="A146" s="487"/>
      <c r="B146" s="302">
        <v>32</v>
      </c>
      <c r="C146" s="444"/>
      <c r="D146" s="245" t="s">
        <v>20</v>
      </c>
      <c r="E146" s="305">
        <f t="shared" si="43"/>
        <v>121</v>
      </c>
      <c r="F146" s="305">
        <f t="shared" si="43"/>
        <v>0</v>
      </c>
      <c r="G146" s="305">
        <f>G147</f>
        <v>132</v>
      </c>
      <c r="H146" s="305">
        <f>H147</f>
        <v>187</v>
      </c>
      <c r="I146" s="174">
        <f t="shared" si="40"/>
        <v>154.54545454545453</v>
      </c>
      <c r="J146" s="491">
        <f t="shared" si="41"/>
        <v>141.66666666666669</v>
      </c>
      <c r="K146" s="36"/>
      <c r="L146" s="36"/>
    </row>
    <row r="147" spans="1:12" x14ac:dyDescent="0.25">
      <c r="A147" s="472"/>
      <c r="B147" s="29">
        <v>329</v>
      </c>
      <c r="C147" s="27"/>
      <c r="D147" s="224" t="s">
        <v>45</v>
      </c>
      <c r="E147" s="306">
        <f>E149</f>
        <v>121</v>
      </c>
      <c r="F147" s="306">
        <f>F149</f>
        <v>0</v>
      </c>
      <c r="G147" s="306">
        <f>G149</f>
        <v>132</v>
      </c>
      <c r="H147" s="306">
        <f>H149</f>
        <v>187</v>
      </c>
      <c r="I147" s="154">
        <f t="shared" si="40"/>
        <v>154.54545454545453</v>
      </c>
      <c r="J147" s="469">
        <f t="shared" si="41"/>
        <v>141.66666666666669</v>
      </c>
      <c r="K147" s="36"/>
      <c r="L147" s="36"/>
    </row>
    <row r="148" spans="1:12" x14ac:dyDescent="0.25">
      <c r="A148" s="471"/>
      <c r="B148" s="6">
        <v>3291</v>
      </c>
      <c r="C148" s="5"/>
      <c r="D148" s="299" t="s">
        <v>206</v>
      </c>
      <c r="E148" s="307">
        <v>0</v>
      </c>
      <c r="F148" s="307">
        <v>0</v>
      </c>
      <c r="G148" s="307">
        <v>0</v>
      </c>
      <c r="H148" s="307"/>
      <c r="I148" s="43"/>
      <c r="J148" s="492"/>
      <c r="K148" s="36"/>
      <c r="L148" s="36"/>
    </row>
    <row r="149" spans="1:12" x14ac:dyDescent="0.25">
      <c r="A149" s="471"/>
      <c r="B149" s="6">
        <v>3299</v>
      </c>
      <c r="C149" s="5"/>
      <c r="D149" s="299" t="s">
        <v>45</v>
      </c>
      <c r="E149" s="56">
        <v>121</v>
      </c>
      <c r="F149" s="56">
        <v>0</v>
      </c>
      <c r="G149" s="56">
        <v>132</v>
      </c>
      <c r="H149" s="56">
        <v>187</v>
      </c>
      <c r="I149" s="43">
        <f t="shared" si="40"/>
        <v>154.54545454545453</v>
      </c>
      <c r="J149" s="492">
        <f t="shared" si="41"/>
        <v>141.66666666666669</v>
      </c>
      <c r="K149" s="36"/>
      <c r="L149" s="36"/>
    </row>
    <row r="150" spans="1:12" ht="15" customHeight="1" x14ac:dyDescent="0.25">
      <c r="A150" s="655" t="s">
        <v>223</v>
      </c>
      <c r="B150" s="656"/>
      <c r="C150" s="656"/>
      <c r="D150" s="418" t="s">
        <v>224</v>
      </c>
      <c r="E150" s="451">
        <v>100</v>
      </c>
      <c r="F150" s="418">
        <v>0</v>
      </c>
      <c r="G150" s="418">
        <v>0</v>
      </c>
      <c r="H150" s="418">
        <v>0</v>
      </c>
      <c r="I150" s="451">
        <f t="shared" si="40"/>
        <v>0</v>
      </c>
      <c r="J150" s="497"/>
      <c r="K150" s="36"/>
      <c r="L150" s="36"/>
    </row>
    <row r="151" spans="1:12" ht="15" customHeight="1" x14ac:dyDescent="0.25">
      <c r="A151" s="652" t="s">
        <v>160</v>
      </c>
      <c r="B151" s="653"/>
      <c r="C151" s="654"/>
      <c r="D151" s="445" t="s">
        <v>9</v>
      </c>
      <c r="E151" s="452"/>
      <c r="F151" s="445"/>
      <c r="G151" s="445"/>
      <c r="H151" s="445"/>
      <c r="I151" s="452"/>
      <c r="J151" s="498"/>
      <c r="K151" s="36"/>
      <c r="L151" s="36"/>
    </row>
    <row r="152" spans="1:12" x14ac:dyDescent="0.25">
      <c r="A152" s="485"/>
      <c r="B152" s="301">
        <v>3</v>
      </c>
      <c r="C152" s="21"/>
      <c r="D152" s="244" t="s">
        <v>13</v>
      </c>
      <c r="E152" s="453">
        <v>100</v>
      </c>
      <c r="F152" s="244"/>
      <c r="G152" s="244"/>
      <c r="H152" s="244"/>
      <c r="I152" s="453">
        <f t="shared" si="40"/>
        <v>0</v>
      </c>
      <c r="J152" s="499"/>
      <c r="K152" s="36"/>
      <c r="L152" s="36"/>
    </row>
    <row r="153" spans="1:12" x14ac:dyDescent="0.25">
      <c r="A153" s="487"/>
      <c r="B153" s="302">
        <v>32</v>
      </c>
      <c r="C153" s="444"/>
      <c r="D153" s="245" t="s">
        <v>20</v>
      </c>
      <c r="E153" s="454">
        <v>100</v>
      </c>
      <c r="F153" s="245"/>
      <c r="G153" s="245"/>
      <c r="H153" s="245"/>
      <c r="I153" s="454">
        <f t="shared" si="40"/>
        <v>0</v>
      </c>
      <c r="J153" s="500"/>
      <c r="K153" s="36"/>
      <c r="L153" s="36"/>
    </row>
    <row r="154" spans="1:12" x14ac:dyDescent="0.25">
      <c r="A154" s="472"/>
      <c r="B154" s="29">
        <v>323</v>
      </c>
      <c r="C154" s="27"/>
      <c r="D154" s="224" t="s">
        <v>36</v>
      </c>
      <c r="E154" s="455">
        <v>100</v>
      </c>
      <c r="F154" s="224"/>
      <c r="G154" s="224"/>
      <c r="H154" s="224"/>
      <c r="I154" s="455">
        <f t="shared" si="40"/>
        <v>0</v>
      </c>
      <c r="J154" s="501"/>
      <c r="K154" s="36"/>
      <c r="L154" s="36"/>
    </row>
    <row r="155" spans="1:12" x14ac:dyDescent="0.25">
      <c r="A155" s="471"/>
      <c r="B155" s="6"/>
      <c r="C155" s="5">
        <v>3237</v>
      </c>
      <c r="D155" s="299" t="s">
        <v>225</v>
      </c>
      <c r="E155" s="502">
        <v>100</v>
      </c>
      <c r="F155" s="340">
        <v>0</v>
      </c>
      <c r="G155" s="340">
        <v>0</v>
      </c>
      <c r="H155" s="340">
        <v>0</v>
      </c>
      <c r="I155" s="502">
        <f t="shared" si="40"/>
        <v>0</v>
      </c>
      <c r="J155" s="503"/>
    </row>
    <row r="156" spans="1:12" ht="30" x14ac:dyDescent="0.25">
      <c r="A156" s="657" t="s">
        <v>72</v>
      </c>
      <c r="B156" s="658"/>
      <c r="C156" s="659"/>
      <c r="D156" s="246" t="s">
        <v>68</v>
      </c>
      <c r="E156" s="246">
        <f t="shared" ref="E156:F156" si="44">E158</f>
        <v>1112.1300000000001</v>
      </c>
      <c r="F156" s="246">
        <f t="shared" si="44"/>
        <v>1000</v>
      </c>
      <c r="G156" s="246">
        <f>G158</f>
        <v>1262.71</v>
      </c>
      <c r="H156" s="246">
        <f>H158</f>
        <v>1240.81</v>
      </c>
      <c r="I156" s="459">
        <f t="shared" si="40"/>
        <v>111.57058976918164</v>
      </c>
      <c r="J156" s="504">
        <f t="shared" si="41"/>
        <v>98.265635023085267</v>
      </c>
      <c r="K156" s="36"/>
      <c r="L156" s="36"/>
    </row>
    <row r="157" spans="1:12" s="25" customFormat="1" ht="18" customHeight="1" x14ac:dyDescent="0.25">
      <c r="A157" s="603" t="s">
        <v>127</v>
      </c>
      <c r="B157" s="604"/>
      <c r="C157" s="605"/>
      <c r="D157" s="439" t="s">
        <v>121</v>
      </c>
      <c r="E157" s="285"/>
      <c r="F157" s="285"/>
      <c r="G157" s="168"/>
      <c r="H157" s="168"/>
      <c r="I157" s="43"/>
      <c r="J157" s="492"/>
      <c r="K157" s="36"/>
      <c r="L157" s="36"/>
    </row>
    <row r="158" spans="1:12" ht="18" customHeight="1" x14ac:dyDescent="0.25">
      <c r="A158" s="485"/>
      <c r="B158" s="22">
        <v>3</v>
      </c>
      <c r="C158" s="21"/>
      <c r="D158" s="244" t="s">
        <v>13</v>
      </c>
      <c r="E158" s="175">
        <f t="shared" ref="E158:H160" si="45">E159</f>
        <v>1112.1300000000001</v>
      </c>
      <c r="F158" s="175">
        <f t="shared" si="45"/>
        <v>1000</v>
      </c>
      <c r="G158" s="175">
        <f t="shared" si="45"/>
        <v>1262.71</v>
      </c>
      <c r="H158" s="175">
        <f t="shared" si="45"/>
        <v>1240.81</v>
      </c>
      <c r="I158" s="166">
        <f t="shared" si="40"/>
        <v>111.57058976918164</v>
      </c>
      <c r="J158" s="466">
        <f t="shared" si="41"/>
        <v>98.265635023085267</v>
      </c>
      <c r="K158" s="36"/>
      <c r="L158" s="36"/>
    </row>
    <row r="159" spans="1:12" ht="26.25" x14ac:dyDescent="0.25">
      <c r="A159" s="487"/>
      <c r="B159" s="443">
        <v>37</v>
      </c>
      <c r="C159" s="444"/>
      <c r="D159" s="245" t="s">
        <v>69</v>
      </c>
      <c r="E159" s="176">
        <f t="shared" si="45"/>
        <v>1112.1300000000001</v>
      </c>
      <c r="F159" s="176">
        <f t="shared" si="45"/>
        <v>1000</v>
      </c>
      <c r="G159" s="176">
        <f t="shared" si="45"/>
        <v>1262.71</v>
      </c>
      <c r="H159" s="176">
        <f t="shared" si="45"/>
        <v>1240.81</v>
      </c>
      <c r="I159" s="174">
        <f t="shared" si="40"/>
        <v>111.57058976918164</v>
      </c>
      <c r="J159" s="491">
        <f t="shared" si="41"/>
        <v>98.265635023085267</v>
      </c>
      <c r="K159" s="36"/>
      <c r="L159" s="36"/>
    </row>
    <row r="160" spans="1:12" s="10" customFormat="1" ht="18" customHeight="1" x14ac:dyDescent="0.25">
      <c r="A160" s="472"/>
      <c r="B160" s="30">
        <v>372</v>
      </c>
      <c r="C160" s="27"/>
      <c r="D160" s="224" t="s">
        <v>70</v>
      </c>
      <c r="E160" s="177">
        <f t="shared" si="45"/>
        <v>1112.1300000000001</v>
      </c>
      <c r="F160" s="177">
        <f t="shared" si="45"/>
        <v>1000</v>
      </c>
      <c r="G160" s="177">
        <f t="shared" si="45"/>
        <v>1262.71</v>
      </c>
      <c r="H160" s="177">
        <f t="shared" si="45"/>
        <v>1240.81</v>
      </c>
      <c r="I160" s="154">
        <f t="shared" si="40"/>
        <v>111.57058976918164</v>
      </c>
      <c r="J160" s="469">
        <f t="shared" si="41"/>
        <v>98.265635023085267</v>
      </c>
      <c r="K160" s="36"/>
      <c r="L160" s="36"/>
    </row>
    <row r="161" spans="1:12" s="12" customFormat="1" ht="26.25" x14ac:dyDescent="0.25">
      <c r="A161" s="609">
        <v>3723</v>
      </c>
      <c r="B161" s="610"/>
      <c r="C161" s="611"/>
      <c r="D161" s="217" t="s">
        <v>71</v>
      </c>
      <c r="E161" s="43">
        <v>1112.1300000000001</v>
      </c>
      <c r="F161" s="43">
        <v>1000</v>
      </c>
      <c r="G161" s="43">
        <v>1262.71</v>
      </c>
      <c r="H161" s="43">
        <v>1240.81</v>
      </c>
      <c r="I161" s="43">
        <f t="shared" si="40"/>
        <v>111.57058976918164</v>
      </c>
      <c r="J161" s="492">
        <f t="shared" si="41"/>
        <v>98.265635023085267</v>
      </c>
      <c r="K161" s="36"/>
      <c r="L161" s="36"/>
    </row>
    <row r="162" spans="1:12" s="25" customFormat="1" ht="18" customHeight="1" x14ac:dyDescent="0.25">
      <c r="A162" s="505" t="s">
        <v>60</v>
      </c>
      <c r="B162" s="68"/>
      <c r="C162" s="69"/>
      <c r="D162" s="246" t="s">
        <v>73</v>
      </c>
      <c r="E162" s="178">
        <f>E163+E169</f>
        <v>2902.36</v>
      </c>
      <c r="F162" s="178">
        <f t="shared" ref="F162" si="46">F163+F169</f>
        <v>0</v>
      </c>
      <c r="G162" s="178">
        <f>G163+G169</f>
        <v>0</v>
      </c>
      <c r="H162" s="178">
        <f>H163+H169</f>
        <v>0</v>
      </c>
      <c r="I162" s="178">
        <f t="shared" si="40"/>
        <v>0</v>
      </c>
      <c r="J162" s="506"/>
      <c r="K162" s="36"/>
      <c r="L162" s="36"/>
    </row>
    <row r="163" spans="1:12" ht="18" customHeight="1" x14ac:dyDescent="0.25">
      <c r="A163" s="507" t="s">
        <v>122</v>
      </c>
      <c r="B163" s="74"/>
      <c r="C163" s="97"/>
      <c r="D163" s="247" t="s">
        <v>123</v>
      </c>
      <c r="E163" s="179">
        <v>0</v>
      </c>
      <c r="F163" s="179">
        <v>0</v>
      </c>
      <c r="G163" s="179">
        <v>0</v>
      </c>
      <c r="H163" s="179"/>
      <c r="I163" s="179"/>
      <c r="J163" s="508"/>
      <c r="K163" s="36"/>
      <c r="L163" s="36"/>
    </row>
    <row r="164" spans="1:12" ht="18" customHeight="1" x14ac:dyDescent="0.25">
      <c r="A164" s="643" t="s">
        <v>160</v>
      </c>
      <c r="B164" s="644"/>
      <c r="C164" s="645"/>
      <c r="D164" s="248" t="s">
        <v>124</v>
      </c>
      <c r="E164" s="340"/>
      <c r="F164" s="43"/>
      <c r="G164" s="56"/>
      <c r="H164" s="56"/>
      <c r="I164" s="56"/>
      <c r="J164" s="465"/>
      <c r="K164" s="36"/>
      <c r="L164" s="36"/>
    </row>
    <row r="165" spans="1:12" ht="18" customHeight="1" x14ac:dyDescent="0.25">
      <c r="A165" s="646">
        <v>4</v>
      </c>
      <c r="B165" s="647"/>
      <c r="C165" s="648"/>
      <c r="D165" s="442" t="s">
        <v>15</v>
      </c>
      <c r="E165" s="166">
        <f t="shared" ref="E165:F165" si="47">E166</f>
        <v>0</v>
      </c>
      <c r="F165" s="166">
        <f t="shared" si="47"/>
        <v>0</v>
      </c>
      <c r="G165" s="166">
        <f>G166</f>
        <v>0</v>
      </c>
      <c r="H165" s="166"/>
      <c r="I165" s="166"/>
      <c r="J165" s="466"/>
      <c r="K165" s="36"/>
      <c r="L165" s="36"/>
    </row>
    <row r="166" spans="1:12" ht="18" customHeight="1" x14ac:dyDescent="0.25">
      <c r="A166" s="649">
        <v>42</v>
      </c>
      <c r="B166" s="650"/>
      <c r="C166" s="651"/>
      <c r="D166" s="249" t="s">
        <v>115</v>
      </c>
      <c r="E166" s="176">
        <v>0</v>
      </c>
      <c r="F166" s="176">
        <v>0</v>
      </c>
      <c r="G166" s="176">
        <v>0</v>
      </c>
      <c r="H166" s="176"/>
      <c r="I166" s="176"/>
      <c r="J166" s="509"/>
      <c r="K166" s="36"/>
      <c r="L166" s="36"/>
    </row>
    <row r="167" spans="1:12" ht="18" customHeight="1" x14ac:dyDescent="0.25">
      <c r="A167" s="471">
        <v>421</v>
      </c>
      <c r="B167" s="4"/>
      <c r="C167" s="5"/>
      <c r="D167" s="434" t="s">
        <v>125</v>
      </c>
      <c r="E167" s="168">
        <v>0</v>
      </c>
      <c r="F167" s="168">
        <v>0</v>
      </c>
      <c r="G167" s="168">
        <v>0</v>
      </c>
      <c r="H167" s="168"/>
      <c r="I167" s="56"/>
      <c r="J167" s="465"/>
      <c r="K167" s="36"/>
      <c r="L167" s="36"/>
    </row>
    <row r="168" spans="1:12" s="36" customFormat="1" ht="18" customHeight="1" x14ac:dyDescent="0.25">
      <c r="A168" s="471">
        <v>4212</v>
      </c>
      <c r="B168" s="4"/>
      <c r="C168" s="5"/>
      <c r="D168" s="434" t="s">
        <v>126</v>
      </c>
      <c r="E168" s="168">
        <v>0</v>
      </c>
      <c r="F168" s="168">
        <v>0</v>
      </c>
      <c r="G168" s="168">
        <v>0</v>
      </c>
      <c r="H168" s="168"/>
      <c r="I168" s="56"/>
      <c r="J168" s="465"/>
    </row>
    <row r="169" spans="1:12" ht="18" customHeight="1" x14ac:dyDescent="0.25">
      <c r="A169" s="510" t="s">
        <v>62</v>
      </c>
      <c r="B169" s="72"/>
      <c r="C169" s="73"/>
      <c r="D169" s="243" t="s">
        <v>75</v>
      </c>
      <c r="E169" s="179">
        <f t="shared" ref="E169:G172" si="48">E170</f>
        <v>2902.36</v>
      </c>
      <c r="F169" s="179">
        <f t="shared" si="48"/>
        <v>0</v>
      </c>
      <c r="G169" s="179">
        <f t="shared" si="48"/>
        <v>0</v>
      </c>
      <c r="H169" s="179"/>
      <c r="I169" s="179">
        <f t="shared" si="40"/>
        <v>0</v>
      </c>
      <c r="J169" s="508"/>
      <c r="K169" s="36"/>
      <c r="L169" s="36"/>
    </row>
    <row r="170" spans="1:12" ht="18" customHeight="1" x14ac:dyDescent="0.25">
      <c r="A170" s="485"/>
      <c r="B170" s="22">
        <v>4</v>
      </c>
      <c r="C170" s="21"/>
      <c r="D170" s="250" t="s">
        <v>15</v>
      </c>
      <c r="E170" s="166">
        <f t="shared" si="48"/>
        <v>2902.36</v>
      </c>
      <c r="F170" s="166">
        <f t="shared" si="48"/>
        <v>0</v>
      </c>
      <c r="G170" s="166">
        <f t="shared" si="48"/>
        <v>0</v>
      </c>
      <c r="H170" s="166"/>
      <c r="I170" s="166">
        <f t="shared" si="40"/>
        <v>0</v>
      </c>
      <c r="J170" s="466"/>
      <c r="K170" s="36"/>
      <c r="L170" s="36"/>
    </row>
    <row r="171" spans="1:12" ht="18" customHeight="1" x14ac:dyDescent="0.25">
      <c r="A171" s="487"/>
      <c r="B171" s="443">
        <v>45</v>
      </c>
      <c r="C171" s="444"/>
      <c r="D171" s="251" t="s">
        <v>76</v>
      </c>
      <c r="E171" s="174">
        <f t="shared" si="48"/>
        <v>2902.36</v>
      </c>
      <c r="F171" s="174">
        <f t="shared" si="48"/>
        <v>0</v>
      </c>
      <c r="G171" s="174">
        <f t="shared" si="48"/>
        <v>0</v>
      </c>
      <c r="H171" s="174"/>
      <c r="I171" s="176">
        <f t="shared" si="40"/>
        <v>0</v>
      </c>
      <c r="J171" s="509"/>
      <c r="K171" s="36"/>
      <c r="L171" s="36"/>
    </row>
    <row r="172" spans="1:12" ht="18" customHeight="1" x14ac:dyDescent="0.25">
      <c r="A172" s="472"/>
      <c r="B172" s="30">
        <v>451</v>
      </c>
      <c r="C172" s="27"/>
      <c r="D172" s="252" t="s">
        <v>77</v>
      </c>
      <c r="E172" s="154">
        <f t="shared" si="48"/>
        <v>2902.36</v>
      </c>
      <c r="F172" s="154">
        <f t="shared" si="48"/>
        <v>0</v>
      </c>
      <c r="G172" s="154">
        <f t="shared" si="48"/>
        <v>0</v>
      </c>
      <c r="H172" s="154"/>
      <c r="I172" s="154">
        <f t="shared" si="40"/>
        <v>0</v>
      </c>
      <c r="J172" s="469"/>
      <c r="K172" s="36"/>
      <c r="L172" s="36"/>
    </row>
    <row r="173" spans="1:12" s="19" customFormat="1" ht="15" customHeight="1" x14ac:dyDescent="0.25">
      <c r="A173" s="609">
        <v>4511</v>
      </c>
      <c r="B173" s="610"/>
      <c r="C173" s="611"/>
      <c r="D173" s="217" t="s">
        <v>77</v>
      </c>
      <c r="E173" s="43">
        <v>2902.36</v>
      </c>
      <c r="F173" s="43">
        <v>0</v>
      </c>
      <c r="G173" s="56">
        <v>0</v>
      </c>
      <c r="H173" s="56"/>
      <c r="I173" s="56">
        <f t="shared" si="40"/>
        <v>0</v>
      </c>
      <c r="J173" s="465"/>
      <c r="K173" s="36"/>
      <c r="L173" s="36"/>
    </row>
    <row r="174" spans="1:12" s="36" customFormat="1" x14ac:dyDescent="0.25">
      <c r="A174" s="637" t="s">
        <v>174</v>
      </c>
      <c r="B174" s="638"/>
      <c r="C174" s="639"/>
      <c r="D174" s="246" t="s">
        <v>73</v>
      </c>
      <c r="E174" s="178">
        <f>E175+E185</f>
        <v>3631.88</v>
      </c>
      <c r="F174" s="178">
        <f>F175+F185</f>
        <v>0</v>
      </c>
      <c r="G174" s="178">
        <f>G175+G185</f>
        <v>11537.9</v>
      </c>
      <c r="H174" s="178">
        <f>H175+H185</f>
        <v>11537.9</v>
      </c>
      <c r="I174" s="178">
        <f t="shared" si="40"/>
        <v>317.6839543156712</v>
      </c>
      <c r="J174" s="506">
        <f t="shared" si="41"/>
        <v>100</v>
      </c>
    </row>
    <row r="175" spans="1:12" s="10" customFormat="1" x14ac:dyDescent="0.25">
      <c r="A175" s="640" t="s">
        <v>175</v>
      </c>
      <c r="B175" s="641"/>
      <c r="C175" s="642"/>
      <c r="D175" s="247" t="s">
        <v>176</v>
      </c>
      <c r="E175" s="179">
        <f t="shared" ref="E175:F175" si="49">E177</f>
        <v>3131.88</v>
      </c>
      <c r="F175" s="179">
        <f t="shared" si="49"/>
        <v>0</v>
      </c>
      <c r="G175" s="179">
        <f>G177</f>
        <v>10937.9</v>
      </c>
      <c r="H175" s="179">
        <f>H177</f>
        <v>10937.9</v>
      </c>
      <c r="I175" s="179">
        <f t="shared" si="40"/>
        <v>349.2439046195895</v>
      </c>
      <c r="J175" s="508">
        <f t="shared" si="41"/>
        <v>100</v>
      </c>
      <c r="K175" s="36"/>
      <c r="L175" s="36"/>
    </row>
    <row r="176" spans="1:12" s="12" customFormat="1" x14ac:dyDescent="0.25">
      <c r="A176" s="643" t="s">
        <v>160</v>
      </c>
      <c r="B176" s="644"/>
      <c r="C176" s="645"/>
      <c r="D176" s="248" t="s">
        <v>124</v>
      </c>
      <c r="E176" s="369"/>
      <c r="F176" s="43">
        <v>0</v>
      </c>
      <c r="G176" s="56"/>
      <c r="H176" s="56"/>
      <c r="I176" s="56"/>
      <c r="J176" s="465"/>
      <c r="K176" s="36"/>
      <c r="L176" s="36"/>
    </row>
    <row r="177" spans="1:12" s="25" customFormat="1" x14ac:dyDescent="0.25">
      <c r="A177" s="646">
        <v>4</v>
      </c>
      <c r="B177" s="647"/>
      <c r="C177" s="648"/>
      <c r="D177" s="442" t="s">
        <v>15</v>
      </c>
      <c r="E177" s="166">
        <f t="shared" ref="E177:F177" si="50">E178</f>
        <v>3131.88</v>
      </c>
      <c r="F177" s="166">
        <f t="shared" si="50"/>
        <v>0</v>
      </c>
      <c r="G177" s="166">
        <f>G178</f>
        <v>10937.9</v>
      </c>
      <c r="H177" s="166">
        <f>H178</f>
        <v>10937.9</v>
      </c>
      <c r="I177" s="166">
        <f t="shared" si="40"/>
        <v>349.2439046195895</v>
      </c>
      <c r="J177" s="466">
        <f t="shared" si="41"/>
        <v>100</v>
      </c>
      <c r="K177" s="36"/>
      <c r="L177" s="36"/>
    </row>
    <row r="178" spans="1:12" x14ac:dyDescent="0.25">
      <c r="A178" s="649">
        <v>42</v>
      </c>
      <c r="B178" s="650"/>
      <c r="C178" s="651"/>
      <c r="D178" s="249" t="s">
        <v>115</v>
      </c>
      <c r="E178" s="176">
        <f t="shared" ref="E178:F178" si="51">E179</f>
        <v>3131.88</v>
      </c>
      <c r="F178" s="176">
        <f t="shared" si="51"/>
        <v>0</v>
      </c>
      <c r="G178" s="176">
        <f>G179</f>
        <v>10937.9</v>
      </c>
      <c r="H178" s="176">
        <f>H179</f>
        <v>10937.9</v>
      </c>
      <c r="I178" s="176">
        <f t="shared" si="40"/>
        <v>349.2439046195895</v>
      </c>
      <c r="J178" s="509">
        <f t="shared" si="41"/>
        <v>100</v>
      </c>
      <c r="K178" s="36"/>
      <c r="L178" s="36"/>
    </row>
    <row r="179" spans="1:12" s="25" customFormat="1" x14ac:dyDescent="0.25">
      <c r="A179" s="511">
        <v>422</v>
      </c>
      <c r="B179" s="101"/>
      <c r="C179" s="102"/>
      <c r="D179" s="253" t="s">
        <v>165</v>
      </c>
      <c r="E179" s="180">
        <f t="shared" ref="E179:F179" si="52">E180+E181+E182+E183+E184</f>
        <v>3131.88</v>
      </c>
      <c r="F179" s="180">
        <f t="shared" si="52"/>
        <v>0</v>
      </c>
      <c r="G179" s="180">
        <f>G180+G181+G182+G183+G184</f>
        <v>10937.9</v>
      </c>
      <c r="H179" s="180">
        <f>H180+H181+H182+H183+H184</f>
        <v>10937.9</v>
      </c>
      <c r="I179" s="180">
        <f t="shared" si="40"/>
        <v>349.2439046195895</v>
      </c>
      <c r="J179" s="512">
        <f t="shared" si="41"/>
        <v>100</v>
      </c>
      <c r="K179" s="36"/>
      <c r="L179" s="36"/>
    </row>
    <row r="180" spans="1:12" x14ac:dyDescent="0.25">
      <c r="A180" s="471">
        <v>4221</v>
      </c>
      <c r="B180" s="4"/>
      <c r="C180" s="5"/>
      <c r="D180" s="434" t="s">
        <v>177</v>
      </c>
      <c r="E180" s="340"/>
      <c r="F180" s="285">
        <v>0</v>
      </c>
      <c r="G180" s="168">
        <v>0</v>
      </c>
      <c r="H180" s="168"/>
      <c r="I180" s="168"/>
      <c r="J180" s="470"/>
      <c r="K180" s="36"/>
      <c r="L180" s="36"/>
    </row>
    <row r="181" spans="1:12" s="25" customFormat="1" x14ac:dyDescent="0.25">
      <c r="A181" s="471">
        <v>4222</v>
      </c>
      <c r="B181" s="4"/>
      <c r="C181" s="5"/>
      <c r="D181" s="434" t="s">
        <v>178</v>
      </c>
      <c r="E181" s="285">
        <v>0</v>
      </c>
      <c r="F181" s="285">
        <v>0</v>
      </c>
      <c r="G181" s="168">
        <v>0</v>
      </c>
      <c r="H181" s="168"/>
      <c r="I181" s="168"/>
      <c r="J181" s="470"/>
      <c r="K181" s="36"/>
      <c r="L181" s="36"/>
    </row>
    <row r="182" spans="1:12" s="25" customFormat="1" x14ac:dyDescent="0.25">
      <c r="A182" s="471">
        <v>4223</v>
      </c>
      <c r="B182" s="4"/>
      <c r="C182" s="5"/>
      <c r="D182" s="434" t="s">
        <v>196</v>
      </c>
      <c r="E182" s="285">
        <v>3131.88</v>
      </c>
      <c r="F182" s="285">
        <v>0</v>
      </c>
      <c r="G182" s="168">
        <v>10937.9</v>
      </c>
      <c r="H182" s="168">
        <v>10937.9</v>
      </c>
      <c r="I182" s="168">
        <f t="shared" si="40"/>
        <v>349.2439046195895</v>
      </c>
      <c r="J182" s="470">
        <f t="shared" si="41"/>
        <v>100</v>
      </c>
      <c r="K182" s="36"/>
      <c r="L182" s="36"/>
    </row>
    <row r="183" spans="1:12" ht="12.75" customHeight="1" x14ac:dyDescent="0.25">
      <c r="A183" s="471">
        <v>4226</v>
      </c>
      <c r="B183" s="4"/>
      <c r="C183" s="5"/>
      <c r="D183" s="434" t="s">
        <v>179</v>
      </c>
      <c r="E183" s="162"/>
      <c r="F183" s="285">
        <v>0</v>
      </c>
      <c r="G183" s="168">
        <v>0</v>
      </c>
      <c r="H183" s="168"/>
      <c r="I183" s="168"/>
      <c r="J183" s="470"/>
      <c r="K183" s="36"/>
      <c r="L183" s="36"/>
    </row>
    <row r="184" spans="1:12" ht="27" customHeight="1" x14ac:dyDescent="0.25">
      <c r="A184" s="471">
        <v>4227</v>
      </c>
      <c r="B184" s="4"/>
      <c r="C184" s="5"/>
      <c r="D184" s="434" t="s">
        <v>180</v>
      </c>
      <c r="E184" s="162"/>
      <c r="F184" s="285">
        <v>0</v>
      </c>
      <c r="G184" s="168">
        <v>0</v>
      </c>
      <c r="H184" s="168"/>
      <c r="I184" s="168"/>
      <c r="J184" s="470"/>
      <c r="K184" s="36"/>
      <c r="L184" s="36"/>
    </row>
    <row r="185" spans="1:12" s="12" customFormat="1" x14ac:dyDescent="0.25">
      <c r="A185" s="510" t="s">
        <v>198</v>
      </c>
      <c r="B185" s="72"/>
      <c r="C185" s="73"/>
      <c r="D185" s="243" t="s">
        <v>197</v>
      </c>
      <c r="E185" s="179">
        <f t="shared" ref="E185:H187" si="53">E186</f>
        <v>500</v>
      </c>
      <c r="F185" s="179">
        <f t="shared" si="53"/>
        <v>0</v>
      </c>
      <c r="G185" s="179">
        <f t="shared" si="53"/>
        <v>600</v>
      </c>
      <c r="H185" s="179">
        <f t="shared" si="53"/>
        <v>600</v>
      </c>
      <c r="I185" s="179">
        <f t="shared" si="40"/>
        <v>120</v>
      </c>
      <c r="J185" s="508">
        <f t="shared" si="41"/>
        <v>100</v>
      </c>
      <c r="K185" s="36"/>
      <c r="L185" s="36"/>
    </row>
    <row r="186" spans="1:12" s="25" customFormat="1" ht="15" customHeight="1" x14ac:dyDescent="0.25">
      <c r="A186" s="485"/>
      <c r="B186" s="22">
        <v>4</v>
      </c>
      <c r="C186" s="21"/>
      <c r="D186" s="254" t="s">
        <v>15</v>
      </c>
      <c r="E186" s="166">
        <f t="shared" si="53"/>
        <v>500</v>
      </c>
      <c r="F186" s="166">
        <f t="shared" si="53"/>
        <v>0</v>
      </c>
      <c r="G186" s="166">
        <f t="shared" si="53"/>
        <v>600</v>
      </c>
      <c r="H186" s="166">
        <f t="shared" si="53"/>
        <v>600</v>
      </c>
      <c r="I186" s="166">
        <f t="shared" si="40"/>
        <v>120</v>
      </c>
      <c r="J186" s="466">
        <f t="shared" si="41"/>
        <v>100</v>
      </c>
      <c r="K186" s="36"/>
      <c r="L186" s="36"/>
    </row>
    <row r="187" spans="1:12" x14ac:dyDescent="0.25">
      <c r="A187" s="487"/>
      <c r="B187" s="443">
        <v>42</v>
      </c>
      <c r="C187" s="444"/>
      <c r="D187" s="255" t="s">
        <v>24</v>
      </c>
      <c r="E187" s="174">
        <f t="shared" si="53"/>
        <v>500</v>
      </c>
      <c r="F187" s="174">
        <f t="shared" si="53"/>
        <v>0</v>
      </c>
      <c r="G187" s="174">
        <f t="shared" si="53"/>
        <v>600</v>
      </c>
      <c r="H187" s="174">
        <f t="shared" si="53"/>
        <v>600</v>
      </c>
      <c r="I187" s="174">
        <f t="shared" si="40"/>
        <v>120</v>
      </c>
      <c r="J187" s="491">
        <f t="shared" si="41"/>
        <v>100</v>
      </c>
      <c r="K187" s="36"/>
      <c r="L187" s="36"/>
    </row>
    <row r="188" spans="1:12" s="25" customFormat="1" x14ac:dyDescent="0.25">
      <c r="A188" s="472"/>
      <c r="B188" s="30">
        <v>424</v>
      </c>
      <c r="C188" s="27"/>
      <c r="D188" s="256" t="s">
        <v>200</v>
      </c>
      <c r="E188" s="154">
        <f t="shared" ref="E188:F188" si="54">E189</f>
        <v>500</v>
      </c>
      <c r="F188" s="154">
        <f t="shared" si="54"/>
        <v>0</v>
      </c>
      <c r="G188" s="154">
        <f>G189</f>
        <v>600</v>
      </c>
      <c r="H188" s="154">
        <f>H189</f>
        <v>600</v>
      </c>
      <c r="I188" s="154">
        <f t="shared" si="40"/>
        <v>120</v>
      </c>
      <c r="J188" s="469">
        <f t="shared" si="41"/>
        <v>100</v>
      </c>
      <c r="K188" s="36"/>
      <c r="L188" s="36"/>
    </row>
    <row r="189" spans="1:12" x14ac:dyDescent="0.25">
      <c r="A189" s="609">
        <v>4241</v>
      </c>
      <c r="B189" s="610"/>
      <c r="C189" s="611"/>
      <c r="D189" s="217" t="s">
        <v>199</v>
      </c>
      <c r="E189" s="340">
        <v>500</v>
      </c>
      <c r="F189" s="43">
        <v>0</v>
      </c>
      <c r="G189" s="56">
        <v>600</v>
      </c>
      <c r="H189" s="56">
        <v>600</v>
      </c>
      <c r="I189" s="168">
        <f t="shared" si="40"/>
        <v>120</v>
      </c>
      <c r="J189" s="470">
        <f t="shared" si="41"/>
        <v>100</v>
      </c>
      <c r="K189" s="36"/>
      <c r="L189" s="36"/>
    </row>
    <row r="190" spans="1:12" x14ac:dyDescent="0.25">
      <c r="A190" s="631" t="s">
        <v>78</v>
      </c>
      <c r="B190" s="632"/>
      <c r="C190" s="633"/>
      <c r="D190" s="218" t="s">
        <v>79</v>
      </c>
      <c r="E190" s="181">
        <f t="shared" ref="E190:F190" si="55">E192</f>
        <v>7810.26</v>
      </c>
      <c r="F190" s="181">
        <f t="shared" si="55"/>
        <v>0</v>
      </c>
      <c r="G190" s="181">
        <f>G192</f>
        <v>381.69</v>
      </c>
      <c r="H190" s="181">
        <f>H192</f>
        <v>2665.84</v>
      </c>
      <c r="I190" s="181">
        <f t="shared" si="40"/>
        <v>34.1325384814334</v>
      </c>
      <c r="J190" s="513">
        <f t="shared" si="41"/>
        <v>698.43066362755121</v>
      </c>
      <c r="K190" s="36"/>
      <c r="L190" s="36"/>
    </row>
    <row r="191" spans="1:12" x14ac:dyDescent="0.25">
      <c r="A191" s="514" t="s">
        <v>160</v>
      </c>
      <c r="B191" s="41"/>
      <c r="C191" s="42"/>
      <c r="D191" s="230" t="s">
        <v>120</v>
      </c>
      <c r="E191" s="393"/>
      <c r="F191" s="340"/>
      <c r="G191" s="56"/>
      <c r="H191" s="56"/>
      <c r="I191" s="168"/>
      <c r="J191" s="470"/>
      <c r="K191" s="36"/>
      <c r="L191" s="36"/>
    </row>
    <row r="192" spans="1:12" s="25" customFormat="1" x14ac:dyDescent="0.25">
      <c r="A192" s="515"/>
      <c r="B192" s="23">
        <v>3</v>
      </c>
      <c r="C192" s="24"/>
      <c r="D192" s="231" t="s">
        <v>13</v>
      </c>
      <c r="E192" s="166">
        <f t="shared" ref="E192:H194" si="56">E193</f>
        <v>7810.26</v>
      </c>
      <c r="F192" s="166">
        <f t="shared" si="56"/>
        <v>0</v>
      </c>
      <c r="G192" s="166">
        <f t="shared" si="56"/>
        <v>381.69</v>
      </c>
      <c r="H192" s="166">
        <f t="shared" si="56"/>
        <v>2665.84</v>
      </c>
      <c r="I192" s="166">
        <f t="shared" si="40"/>
        <v>34.1325384814334</v>
      </c>
      <c r="J192" s="466">
        <f t="shared" si="41"/>
        <v>698.43066362755121</v>
      </c>
      <c r="K192" s="36"/>
      <c r="L192" s="36"/>
    </row>
    <row r="193" spans="1:12" x14ac:dyDescent="0.25">
      <c r="A193" s="516"/>
      <c r="B193" s="440">
        <v>32</v>
      </c>
      <c r="C193" s="441"/>
      <c r="D193" s="238" t="s">
        <v>20</v>
      </c>
      <c r="E193" s="174">
        <f t="shared" si="56"/>
        <v>7810.26</v>
      </c>
      <c r="F193" s="174">
        <f t="shared" si="56"/>
        <v>0</v>
      </c>
      <c r="G193" s="174">
        <f t="shared" si="56"/>
        <v>381.69</v>
      </c>
      <c r="H193" s="174">
        <f t="shared" si="56"/>
        <v>2665.84</v>
      </c>
      <c r="I193" s="174">
        <f t="shared" si="40"/>
        <v>34.1325384814334</v>
      </c>
      <c r="J193" s="491">
        <f t="shared" si="41"/>
        <v>698.43066362755121</v>
      </c>
      <c r="K193" s="36"/>
      <c r="L193" s="36"/>
    </row>
    <row r="194" spans="1:12" x14ac:dyDescent="0.25">
      <c r="A194" s="475"/>
      <c r="B194" s="26">
        <v>322</v>
      </c>
      <c r="C194" s="28"/>
      <c r="D194" s="239" t="s">
        <v>31</v>
      </c>
      <c r="E194" s="391">
        <f t="shared" ref="E194" si="57">E195</f>
        <v>7810.26</v>
      </c>
      <c r="F194" s="53">
        <v>0</v>
      </c>
      <c r="G194" s="154">
        <f t="shared" si="56"/>
        <v>381.69</v>
      </c>
      <c r="H194" s="154">
        <f t="shared" si="56"/>
        <v>2665.84</v>
      </c>
      <c r="I194" s="154">
        <f t="shared" si="40"/>
        <v>34.1325384814334</v>
      </c>
      <c r="J194" s="469">
        <f t="shared" si="41"/>
        <v>698.43066362755121</v>
      </c>
      <c r="K194" s="36"/>
      <c r="L194" s="36"/>
    </row>
    <row r="195" spans="1:12" x14ac:dyDescent="0.25">
      <c r="A195" s="609">
        <v>3232</v>
      </c>
      <c r="B195" s="610"/>
      <c r="C195" s="611"/>
      <c r="D195" s="103" t="s">
        <v>57</v>
      </c>
      <c r="E195" s="393">
        <v>7810.26</v>
      </c>
      <c r="F195" s="43">
        <v>0</v>
      </c>
      <c r="G195" s="56">
        <v>381.69</v>
      </c>
      <c r="H195" s="56">
        <v>2665.84</v>
      </c>
      <c r="I195" s="168">
        <f t="shared" si="40"/>
        <v>34.1325384814334</v>
      </c>
      <c r="J195" s="470">
        <f t="shared" si="41"/>
        <v>698.43066362755121</v>
      </c>
      <c r="K195" s="36"/>
      <c r="L195" s="36"/>
    </row>
    <row r="196" spans="1:12" ht="30" x14ac:dyDescent="0.25">
      <c r="A196" s="517" t="s">
        <v>60</v>
      </c>
      <c r="B196" s="75"/>
      <c r="C196" s="69"/>
      <c r="D196" s="237" t="s">
        <v>173</v>
      </c>
      <c r="E196" s="405">
        <f>E197+E319+E340+E354+E360+E401+E416+E421+E428+E444</f>
        <v>686160.32</v>
      </c>
      <c r="F196" s="182">
        <f>F197+F319+F340+F354+F360+F401+F416+F421+F428+F444</f>
        <v>753260.05</v>
      </c>
      <c r="G196" s="182">
        <f>G197+G319+G340+G354+G360+G401+G416+G421+G428+G438+G444</f>
        <v>872619.50999999989</v>
      </c>
      <c r="H196" s="182">
        <f>H197+H319+H340+H354+H360+H401+H416+H421+H428+H438+H444</f>
        <v>803339.64999999991</v>
      </c>
      <c r="I196" s="182">
        <f t="shared" si="40"/>
        <v>117.07754391859908</v>
      </c>
      <c r="J196" s="518">
        <f t="shared" si="41"/>
        <v>92.060702378749255</v>
      </c>
      <c r="K196" s="36"/>
      <c r="L196" s="36"/>
    </row>
    <row r="197" spans="1:12" x14ac:dyDescent="0.25">
      <c r="A197" s="507" t="s">
        <v>26</v>
      </c>
      <c r="B197" s="72"/>
      <c r="C197" s="73"/>
      <c r="D197" s="243" t="s">
        <v>11</v>
      </c>
      <c r="E197" s="404">
        <f>E199+E232+E240+E274+E286+E291</f>
        <v>11683.49</v>
      </c>
      <c r="F197" s="179">
        <f>F199+F232+F240+F274+F286+F291+F315</f>
        <v>11700</v>
      </c>
      <c r="G197" s="179">
        <f>G199+G232+G240+G274+G286+G291+G315</f>
        <v>17664.73</v>
      </c>
      <c r="H197" s="179">
        <f>H199+H232+H240+H274+H286+H291+H315</f>
        <v>16133.960000000001</v>
      </c>
      <c r="I197" s="179">
        <f t="shared" si="40"/>
        <v>138.09195711213002</v>
      </c>
      <c r="J197" s="508">
        <f t="shared" si="41"/>
        <v>91.334314195575033</v>
      </c>
      <c r="K197" s="36"/>
      <c r="L197" s="36"/>
    </row>
    <row r="198" spans="1:12" x14ac:dyDescent="0.25">
      <c r="A198" s="634" t="s">
        <v>129</v>
      </c>
      <c r="B198" s="635"/>
      <c r="C198" s="636"/>
      <c r="D198" s="257" t="s">
        <v>128</v>
      </c>
      <c r="E198" s="388"/>
      <c r="F198" s="43">
        <f>F199+F232</f>
        <v>4000</v>
      </c>
      <c r="G198" s="43">
        <f>G199+G232</f>
        <v>6000</v>
      </c>
      <c r="H198" s="43"/>
      <c r="I198" s="56"/>
      <c r="J198" s="465">
        <f t="shared" si="41"/>
        <v>0</v>
      </c>
      <c r="K198" s="36"/>
      <c r="L198" s="36"/>
    </row>
    <row r="199" spans="1:12" x14ac:dyDescent="0.25">
      <c r="A199" s="485"/>
      <c r="B199" s="22">
        <v>3</v>
      </c>
      <c r="C199" s="21"/>
      <c r="D199" s="433" t="s">
        <v>13</v>
      </c>
      <c r="E199" s="389">
        <f>E200+E228</f>
        <v>2152.5099999999998</v>
      </c>
      <c r="F199" s="166">
        <f>F200+F228</f>
        <v>4000</v>
      </c>
      <c r="G199" s="166">
        <f>G200+G228</f>
        <v>5797.5</v>
      </c>
      <c r="H199" s="166">
        <f>H200+H228</f>
        <v>4724.16</v>
      </c>
      <c r="I199" s="166">
        <f t="shared" ref="I199:I258" si="58">H199/E199*100</f>
        <v>219.47215111660344</v>
      </c>
      <c r="J199" s="466">
        <f t="shared" ref="J199:J258" si="59">H199/G199*100</f>
        <v>81.486157826649418</v>
      </c>
      <c r="K199" s="36"/>
      <c r="L199" s="36"/>
    </row>
    <row r="200" spans="1:12" x14ac:dyDescent="0.25">
      <c r="A200" s="487"/>
      <c r="B200" s="443">
        <v>32</v>
      </c>
      <c r="C200" s="444"/>
      <c r="D200" s="242" t="s">
        <v>20</v>
      </c>
      <c r="E200" s="401">
        <f>E201+E205+E212+E222</f>
        <v>2152.5099999999998</v>
      </c>
      <c r="F200" s="174">
        <f>F201+F205+F212+F222</f>
        <v>4000</v>
      </c>
      <c r="G200" s="174">
        <f>G201+G205+G212+G222</f>
        <v>5797.5</v>
      </c>
      <c r="H200" s="174">
        <f>H201+H205+H212+H222</f>
        <v>4520.59</v>
      </c>
      <c r="I200" s="174">
        <f t="shared" si="58"/>
        <v>210.01481990792149</v>
      </c>
      <c r="J200" s="491">
        <f t="shared" si="59"/>
        <v>77.974816731349733</v>
      </c>
      <c r="K200" s="36"/>
      <c r="L200" s="36"/>
    </row>
    <row r="201" spans="1:12" x14ac:dyDescent="0.25">
      <c r="A201" s="472"/>
      <c r="B201" s="30">
        <v>321</v>
      </c>
      <c r="C201" s="27"/>
      <c r="D201" s="447" t="s">
        <v>27</v>
      </c>
      <c r="E201" s="391">
        <f>E202+E203+E204</f>
        <v>70</v>
      </c>
      <c r="F201" s="154">
        <f>F202+F203+F204</f>
        <v>350</v>
      </c>
      <c r="G201" s="154">
        <f>G202+G203+G204</f>
        <v>350</v>
      </c>
      <c r="H201" s="154">
        <f>H202+H203+H204</f>
        <v>184.7</v>
      </c>
      <c r="I201" s="154">
        <f t="shared" si="58"/>
        <v>263.85714285714283</v>
      </c>
      <c r="J201" s="469">
        <f t="shared" si="59"/>
        <v>52.771428571428572</v>
      </c>
      <c r="K201" s="36"/>
      <c r="L201" s="36"/>
    </row>
    <row r="202" spans="1:12" x14ac:dyDescent="0.25">
      <c r="A202" s="609">
        <v>3211</v>
      </c>
      <c r="B202" s="610"/>
      <c r="C202" s="611"/>
      <c r="D202" s="217" t="s">
        <v>28</v>
      </c>
      <c r="E202" s="393">
        <v>70</v>
      </c>
      <c r="F202" s="43">
        <v>200</v>
      </c>
      <c r="G202" s="43">
        <v>200</v>
      </c>
      <c r="H202" s="43">
        <v>184.7</v>
      </c>
      <c r="I202" s="56">
        <f t="shared" si="58"/>
        <v>263.85714285714283</v>
      </c>
      <c r="J202" s="465">
        <f t="shared" si="59"/>
        <v>92.35</v>
      </c>
      <c r="K202" s="36"/>
      <c r="L202" s="36"/>
    </row>
    <row r="203" spans="1:12" ht="21.75" customHeight="1" x14ac:dyDescent="0.25">
      <c r="A203" s="609">
        <v>3213</v>
      </c>
      <c r="B203" s="610"/>
      <c r="C203" s="611"/>
      <c r="D203" s="217" t="s">
        <v>29</v>
      </c>
      <c r="E203" s="388">
        <v>0</v>
      </c>
      <c r="F203" s="43">
        <v>150</v>
      </c>
      <c r="G203" s="43">
        <v>150</v>
      </c>
      <c r="H203" s="43">
        <v>0</v>
      </c>
      <c r="I203" s="56"/>
      <c r="J203" s="465">
        <f t="shared" si="59"/>
        <v>0</v>
      </c>
      <c r="K203" s="36"/>
      <c r="L203" s="36"/>
    </row>
    <row r="204" spans="1:12" x14ac:dyDescent="0.25">
      <c r="A204" s="609">
        <v>3214</v>
      </c>
      <c r="B204" s="610"/>
      <c r="C204" s="611"/>
      <c r="D204" s="217" t="s">
        <v>30</v>
      </c>
      <c r="E204" s="388">
        <v>0</v>
      </c>
      <c r="F204" s="43">
        <v>0</v>
      </c>
      <c r="G204" s="56">
        <v>0</v>
      </c>
      <c r="H204" s="56">
        <v>0</v>
      </c>
      <c r="I204" s="56"/>
      <c r="J204" s="465"/>
      <c r="K204" s="36"/>
      <c r="L204" s="36"/>
    </row>
    <row r="205" spans="1:12" x14ac:dyDescent="0.25">
      <c r="A205" s="472"/>
      <c r="B205" s="26">
        <v>322</v>
      </c>
      <c r="C205" s="27"/>
      <c r="D205" s="447" t="s">
        <v>31</v>
      </c>
      <c r="E205" s="391">
        <f>SUM(E206:E211)</f>
        <v>1493.51</v>
      </c>
      <c r="F205" s="154">
        <f>SUM(F206:F211)</f>
        <v>1850</v>
      </c>
      <c r="G205" s="154">
        <f>SUM(G206:G211)</f>
        <v>2700</v>
      </c>
      <c r="H205" s="154">
        <f>SUM(H206:H211)</f>
        <v>2170.1999999999998</v>
      </c>
      <c r="I205" s="154">
        <f t="shared" si="58"/>
        <v>145.30870231869889</v>
      </c>
      <c r="J205" s="469">
        <f t="shared" si="59"/>
        <v>80.377777777777766</v>
      </c>
      <c r="K205" s="36"/>
      <c r="L205" s="36"/>
    </row>
    <row r="206" spans="1:12" x14ac:dyDescent="0.25">
      <c r="A206" s="609">
        <v>3221</v>
      </c>
      <c r="B206" s="610"/>
      <c r="C206" s="611"/>
      <c r="D206" s="434" t="s">
        <v>32</v>
      </c>
      <c r="E206" s="393">
        <v>200.74</v>
      </c>
      <c r="F206" s="43">
        <v>650</v>
      </c>
      <c r="G206" s="43">
        <v>700</v>
      </c>
      <c r="H206" s="43">
        <v>962.78</v>
      </c>
      <c r="I206" s="56">
        <f t="shared" si="58"/>
        <v>479.61542293513997</v>
      </c>
      <c r="J206" s="465">
        <f t="shared" si="59"/>
        <v>137.54</v>
      </c>
      <c r="K206" s="36"/>
      <c r="L206" s="36"/>
    </row>
    <row r="207" spans="1:12" x14ac:dyDescent="0.25">
      <c r="A207" s="609">
        <v>3222</v>
      </c>
      <c r="B207" s="610"/>
      <c r="C207" s="611"/>
      <c r="D207" s="434" t="s">
        <v>63</v>
      </c>
      <c r="E207" s="393">
        <v>58</v>
      </c>
      <c r="F207" s="43">
        <v>100</v>
      </c>
      <c r="G207" s="43">
        <v>500</v>
      </c>
      <c r="H207" s="43">
        <v>32.799999999999997</v>
      </c>
      <c r="I207" s="56">
        <f t="shared" si="58"/>
        <v>56.551724137931025</v>
      </c>
      <c r="J207" s="465">
        <f t="shared" si="59"/>
        <v>6.5599999999999987</v>
      </c>
      <c r="K207" s="36"/>
      <c r="L207" s="36"/>
    </row>
    <row r="208" spans="1:12" x14ac:dyDescent="0.25">
      <c r="A208" s="609">
        <v>3223</v>
      </c>
      <c r="B208" s="610"/>
      <c r="C208" s="611"/>
      <c r="D208" s="434" t="s">
        <v>33</v>
      </c>
      <c r="E208" s="388">
        <v>891.43</v>
      </c>
      <c r="F208" s="43">
        <v>800</v>
      </c>
      <c r="G208" s="43">
        <v>1200</v>
      </c>
      <c r="H208" s="43">
        <v>1144.73</v>
      </c>
      <c r="I208" s="56">
        <f t="shared" si="58"/>
        <v>128.41501856567538</v>
      </c>
      <c r="J208" s="465">
        <f t="shared" si="59"/>
        <v>95.394166666666663</v>
      </c>
      <c r="K208" s="36"/>
      <c r="L208" s="36"/>
    </row>
    <row r="209" spans="1:13" x14ac:dyDescent="0.25">
      <c r="A209" s="609">
        <v>3224</v>
      </c>
      <c r="B209" s="610"/>
      <c r="C209" s="611"/>
      <c r="D209" s="434" t="s">
        <v>56</v>
      </c>
      <c r="E209" s="393">
        <v>0</v>
      </c>
      <c r="F209" s="43">
        <v>0</v>
      </c>
      <c r="G209" s="56">
        <v>0</v>
      </c>
      <c r="H209" s="56">
        <v>0</v>
      </c>
      <c r="I209" s="56"/>
      <c r="J209" s="465"/>
      <c r="K209" s="36"/>
      <c r="L209" s="36"/>
    </row>
    <row r="210" spans="1:13" x14ac:dyDescent="0.25">
      <c r="A210" s="609">
        <v>3225</v>
      </c>
      <c r="B210" s="610"/>
      <c r="C210" s="611"/>
      <c r="D210" s="434" t="s">
        <v>34</v>
      </c>
      <c r="E210" s="393">
        <v>343.34</v>
      </c>
      <c r="F210" s="43">
        <v>300</v>
      </c>
      <c r="G210" s="43">
        <v>300</v>
      </c>
      <c r="H210" s="43">
        <v>29.89</v>
      </c>
      <c r="I210" s="56">
        <f t="shared" si="58"/>
        <v>8.7056562008504699</v>
      </c>
      <c r="J210" s="465">
        <f t="shared" si="59"/>
        <v>9.9633333333333329</v>
      </c>
      <c r="K210" s="36"/>
      <c r="L210" s="36"/>
    </row>
    <row r="211" spans="1:13" x14ac:dyDescent="0.25">
      <c r="A211" s="609">
        <v>3227</v>
      </c>
      <c r="B211" s="610"/>
      <c r="C211" s="611"/>
      <c r="D211" s="434" t="s">
        <v>80</v>
      </c>
      <c r="E211" s="393">
        <v>0</v>
      </c>
      <c r="F211" s="43">
        <v>0</v>
      </c>
      <c r="G211" s="56">
        <v>0</v>
      </c>
      <c r="H211" s="56">
        <v>0</v>
      </c>
      <c r="I211" s="56"/>
      <c r="J211" s="465"/>
      <c r="K211" s="36"/>
      <c r="L211" s="36"/>
    </row>
    <row r="212" spans="1:13" x14ac:dyDescent="0.25">
      <c r="A212" s="472"/>
      <c r="B212" s="26">
        <v>323</v>
      </c>
      <c r="C212" s="27"/>
      <c r="D212" s="447" t="s">
        <v>36</v>
      </c>
      <c r="E212" s="391">
        <f>SUM(E213:E221)</f>
        <v>95.08</v>
      </c>
      <c r="F212" s="154">
        <f>SUM(F213:F221)</f>
        <v>550</v>
      </c>
      <c r="G212" s="154">
        <f>SUM(G213:G221)</f>
        <v>1685</v>
      </c>
      <c r="H212" s="154">
        <f>SUM(H213:H221)</f>
        <v>1346.38</v>
      </c>
      <c r="I212" s="154">
        <f t="shared" si="58"/>
        <v>1416.0496424063947</v>
      </c>
      <c r="J212" s="469">
        <f t="shared" si="59"/>
        <v>79.903857566765595</v>
      </c>
      <c r="K212" s="36"/>
      <c r="L212" s="36"/>
    </row>
    <row r="213" spans="1:13" x14ac:dyDescent="0.25">
      <c r="A213" s="471"/>
      <c r="B213" s="610">
        <v>3231</v>
      </c>
      <c r="C213" s="611"/>
      <c r="D213" s="217" t="s">
        <v>37</v>
      </c>
      <c r="E213" s="388">
        <v>95.08</v>
      </c>
      <c r="F213" s="43">
        <v>50</v>
      </c>
      <c r="G213" s="43">
        <v>50</v>
      </c>
      <c r="H213" s="43">
        <v>88.61</v>
      </c>
      <c r="I213" s="56">
        <f t="shared" si="58"/>
        <v>93.195204038704247</v>
      </c>
      <c r="J213" s="465">
        <f t="shared" si="59"/>
        <v>177.22</v>
      </c>
      <c r="K213" s="36"/>
      <c r="L213" s="36"/>
    </row>
    <row r="214" spans="1:13" x14ac:dyDescent="0.25">
      <c r="A214" s="471"/>
      <c r="B214" s="610">
        <v>3232</v>
      </c>
      <c r="C214" s="611"/>
      <c r="D214" s="217" t="s">
        <v>57</v>
      </c>
      <c r="E214" s="388">
        <v>0</v>
      </c>
      <c r="F214" s="43">
        <v>0</v>
      </c>
      <c r="G214" s="56">
        <v>535</v>
      </c>
      <c r="H214" s="56">
        <v>685</v>
      </c>
      <c r="I214" s="56"/>
      <c r="J214" s="465">
        <f t="shared" si="59"/>
        <v>128.03738317757009</v>
      </c>
      <c r="K214" s="36"/>
      <c r="L214" s="36"/>
    </row>
    <row r="215" spans="1:13" s="19" customFormat="1" x14ac:dyDescent="0.25">
      <c r="A215" s="471"/>
      <c r="B215" s="610">
        <v>3233</v>
      </c>
      <c r="C215" s="611"/>
      <c r="D215" s="217" t="s">
        <v>38</v>
      </c>
      <c r="E215" s="388">
        <v>0</v>
      </c>
      <c r="F215" s="43">
        <v>0</v>
      </c>
      <c r="G215" s="56">
        <v>0</v>
      </c>
      <c r="H215" s="56"/>
      <c r="I215" s="56"/>
      <c r="J215" s="465"/>
      <c r="K215" s="36"/>
      <c r="L215" s="36"/>
    </row>
    <row r="216" spans="1:13" s="36" customFormat="1" x14ac:dyDescent="0.25">
      <c r="A216" s="471"/>
      <c r="B216" s="610">
        <v>3234</v>
      </c>
      <c r="C216" s="611"/>
      <c r="D216" s="217" t="s">
        <v>39</v>
      </c>
      <c r="E216" s="388">
        <v>0</v>
      </c>
      <c r="F216" s="43">
        <v>300</v>
      </c>
      <c r="G216" s="43">
        <v>300</v>
      </c>
      <c r="H216" s="43">
        <v>195.82</v>
      </c>
      <c r="I216" s="56"/>
      <c r="J216" s="465">
        <f t="shared" si="59"/>
        <v>65.273333333333326</v>
      </c>
    </row>
    <row r="217" spans="1:13" s="10" customFormat="1" x14ac:dyDescent="0.25">
      <c r="A217" s="471"/>
      <c r="B217" s="610">
        <v>3235</v>
      </c>
      <c r="C217" s="611"/>
      <c r="D217" s="217" t="s">
        <v>40</v>
      </c>
      <c r="E217" s="388">
        <v>0</v>
      </c>
      <c r="F217" s="43">
        <v>0</v>
      </c>
      <c r="G217" s="56">
        <v>0</v>
      </c>
      <c r="H217" s="56"/>
      <c r="I217" s="56"/>
      <c r="J217" s="465"/>
      <c r="K217" s="36"/>
      <c r="L217" s="36"/>
    </row>
    <row r="218" spans="1:13" s="12" customFormat="1" x14ac:dyDescent="0.25">
      <c r="A218" s="471"/>
      <c r="B218" s="610">
        <v>3236</v>
      </c>
      <c r="C218" s="611"/>
      <c r="D218" s="217" t="s">
        <v>41</v>
      </c>
      <c r="E218" s="388">
        <v>0</v>
      </c>
      <c r="F218" s="43">
        <v>0</v>
      </c>
      <c r="G218" s="56">
        <v>0</v>
      </c>
      <c r="H218" s="56"/>
      <c r="I218" s="56"/>
      <c r="J218" s="465"/>
      <c r="K218" s="36"/>
      <c r="L218" s="36"/>
    </row>
    <row r="219" spans="1:13" s="25" customFormat="1" x14ac:dyDescent="0.25">
      <c r="A219" s="471"/>
      <c r="B219" s="610">
        <v>3237</v>
      </c>
      <c r="C219" s="611"/>
      <c r="D219" s="217" t="s">
        <v>42</v>
      </c>
      <c r="E219" s="388">
        <v>0</v>
      </c>
      <c r="F219" s="43">
        <v>0</v>
      </c>
      <c r="G219" s="56">
        <v>300</v>
      </c>
      <c r="H219" s="56">
        <v>323.95</v>
      </c>
      <c r="I219" s="56"/>
      <c r="J219" s="465">
        <f t="shared" si="59"/>
        <v>107.98333333333332</v>
      </c>
      <c r="K219" s="36"/>
      <c r="L219" s="36"/>
    </row>
    <row r="220" spans="1:13" x14ac:dyDescent="0.25">
      <c r="A220" s="471"/>
      <c r="B220" s="610">
        <v>3238</v>
      </c>
      <c r="C220" s="611"/>
      <c r="D220" s="217" t="s">
        <v>43</v>
      </c>
      <c r="E220" s="388">
        <v>0</v>
      </c>
      <c r="F220" s="43">
        <v>0</v>
      </c>
      <c r="G220" s="56">
        <v>0</v>
      </c>
      <c r="H220" s="56"/>
      <c r="I220" s="56"/>
      <c r="J220" s="465"/>
      <c r="K220" s="36"/>
      <c r="L220" s="36"/>
    </row>
    <row r="221" spans="1:13" s="25" customFormat="1" x14ac:dyDescent="0.25">
      <c r="A221" s="471"/>
      <c r="B221" s="610">
        <v>3239</v>
      </c>
      <c r="C221" s="611"/>
      <c r="D221" s="217" t="s">
        <v>44</v>
      </c>
      <c r="E221" s="388">
        <v>0</v>
      </c>
      <c r="F221" s="43">
        <v>200</v>
      </c>
      <c r="G221" s="43">
        <v>500</v>
      </c>
      <c r="H221" s="43">
        <v>53</v>
      </c>
      <c r="I221" s="56"/>
      <c r="J221" s="465">
        <f t="shared" si="59"/>
        <v>10.6</v>
      </c>
      <c r="K221" s="36"/>
      <c r="L221" s="36"/>
    </row>
    <row r="222" spans="1:13" x14ac:dyDescent="0.25">
      <c r="A222" s="472"/>
      <c r="B222" s="26">
        <v>329</v>
      </c>
      <c r="C222" s="28"/>
      <c r="D222" s="239" t="s">
        <v>45</v>
      </c>
      <c r="E222" s="391">
        <f>SUM(E223:E227)</f>
        <v>493.92</v>
      </c>
      <c r="F222" s="154">
        <f>SUM(F223:F227)</f>
        <v>1250</v>
      </c>
      <c r="G222" s="154">
        <f>SUM(G223:G227)</f>
        <v>1062.5</v>
      </c>
      <c r="H222" s="154">
        <f>SUM(H223:H227)</f>
        <v>819.31</v>
      </c>
      <c r="I222" s="154">
        <f t="shared" si="58"/>
        <v>165.87908973113053</v>
      </c>
      <c r="J222" s="469">
        <f t="shared" si="59"/>
        <v>77.111529411764707</v>
      </c>
      <c r="K222" s="36"/>
      <c r="L222" s="36"/>
    </row>
    <row r="223" spans="1:13" x14ac:dyDescent="0.25">
      <c r="A223" s="609">
        <v>3292</v>
      </c>
      <c r="B223" s="610"/>
      <c r="C223" s="611"/>
      <c r="D223" s="217" t="s">
        <v>46</v>
      </c>
      <c r="E223" s="388">
        <v>0</v>
      </c>
      <c r="F223" s="285">
        <v>200</v>
      </c>
      <c r="G223" s="285">
        <v>200</v>
      </c>
      <c r="H223" s="285"/>
      <c r="I223" s="56"/>
      <c r="J223" s="465">
        <f t="shared" si="59"/>
        <v>0</v>
      </c>
      <c r="K223" s="36"/>
      <c r="L223" s="36"/>
      <c r="M223">
        <f>M250</f>
        <v>0</v>
      </c>
    </row>
    <row r="224" spans="1:13" s="10" customFormat="1" x14ac:dyDescent="0.25">
      <c r="A224" s="609">
        <v>3294</v>
      </c>
      <c r="B224" s="610"/>
      <c r="C224" s="611"/>
      <c r="D224" s="217" t="s">
        <v>81</v>
      </c>
      <c r="E224" s="392">
        <v>62.5</v>
      </c>
      <c r="F224" s="285">
        <v>50</v>
      </c>
      <c r="G224" s="168">
        <v>62.5</v>
      </c>
      <c r="H224" s="168">
        <v>125</v>
      </c>
      <c r="I224" s="56">
        <f t="shared" si="58"/>
        <v>200</v>
      </c>
      <c r="J224" s="465">
        <f t="shared" si="59"/>
        <v>200</v>
      </c>
      <c r="K224" s="36"/>
      <c r="L224" s="36"/>
    </row>
    <row r="225" spans="1:12" s="12" customFormat="1" x14ac:dyDescent="0.25">
      <c r="A225" s="609">
        <v>3295</v>
      </c>
      <c r="B225" s="610"/>
      <c r="C225" s="611"/>
      <c r="D225" s="217" t="s">
        <v>82</v>
      </c>
      <c r="E225" s="388">
        <v>0</v>
      </c>
      <c r="F225" s="285">
        <v>0</v>
      </c>
      <c r="G225" s="168">
        <v>0</v>
      </c>
      <c r="H225" s="168"/>
      <c r="I225" s="56"/>
      <c r="J225" s="465"/>
      <c r="K225" s="36"/>
      <c r="L225" s="36"/>
    </row>
    <row r="226" spans="1:12" s="25" customFormat="1" x14ac:dyDescent="0.25">
      <c r="A226" s="609">
        <v>3296</v>
      </c>
      <c r="B226" s="610"/>
      <c r="C226" s="611"/>
      <c r="D226" s="217" t="s">
        <v>83</v>
      </c>
      <c r="E226" s="388">
        <v>0</v>
      </c>
      <c r="F226" s="285">
        <v>0</v>
      </c>
      <c r="G226" s="168">
        <v>0</v>
      </c>
      <c r="H226" s="168"/>
      <c r="I226" s="56"/>
      <c r="J226" s="465"/>
      <c r="K226" s="36"/>
      <c r="L226" s="36"/>
    </row>
    <row r="227" spans="1:12" x14ac:dyDescent="0.25">
      <c r="A227" s="609">
        <v>3299</v>
      </c>
      <c r="B227" s="610"/>
      <c r="C227" s="611"/>
      <c r="D227" s="217" t="s">
        <v>45</v>
      </c>
      <c r="E227" s="388">
        <v>431.42</v>
      </c>
      <c r="F227" s="285">
        <v>1000</v>
      </c>
      <c r="G227" s="285">
        <v>800</v>
      </c>
      <c r="H227" s="285">
        <v>694.31</v>
      </c>
      <c r="I227" s="56">
        <f t="shared" si="58"/>
        <v>160.93597886050713</v>
      </c>
      <c r="J227" s="465">
        <f t="shared" si="59"/>
        <v>86.788749999999993</v>
      </c>
      <c r="K227" s="36"/>
      <c r="L227" s="36"/>
    </row>
    <row r="228" spans="1:12" s="25" customFormat="1" x14ac:dyDescent="0.25">
      <c r="A228" s="487"/>
      <c r="B228" s="440">
        <v>34</v>
      </c>
      <c r="C228" s="441"/>
      <c r="D228" s="245" t="s">
        <v>84</v>
      </c>
      <c r="E228" s="402">
        <f>E229</f>
        <v>0</v>
      </c>
      <c r="F228" s="176">
        <f>F229</f>
        <v>0</v>
      </c>
      <c r="G228" s="176">
        <f>G229</f>
        <v>0</v>
      </c>
      <c r="H228" s="176">
        <f>H229</f>
        <v>203.57</v>
      </c>
      <c r="I228" s="176"/>
      <c r="J228" s="509"/>
      <c r="K228" s="36"/>
      <c r="L228" s="36"/>
    </row>
    <row r="229" spans="1:12" x14ac:dyDescent="0.25">
      <c r="A229" s="472"/>
      <c r="B229" s="26">
        <v>343</v>
      </c>
      <c r="C229" s="28"/>
      <c r="D229" s="224" t="s">
        <v>51</v>
      </c>
      <c r="E229" s="403">
        <f>E231+E230</f>
        <v>0</v>
      </c>
      <c r="F229" s="287">
        <v>0</v>
      </c>
      <c r="G229" s="177">
        <f>G231+G230</f>
        <v>0</v>
      </c>
      <c r="H229" s="177">
        <f>H231+H230</f>
        <v>203.57</v>
      </c>
      <c r="I229" s="177"/>
      <c r="J229" s="519"/>
      <c r="K229" s="36"/>
      <c r="L229" s="36"/>
    </row>
    <row r="230" spans="1:12" s="19" customFormat="1" x14ac:dyDescent="0.25">
      <c r="A230" s="609">
        <v>3431</v>
      </c>
      <c r="B230" s="610"/>
      <c r="C230" s="611"/>
      <c r="D230" s="217" t="s">
        <v>85</v>
      </c>
      <c r="E230" s="392">
        <v>0</v>
      </c>
      <c r="F230" s="285">
        <v>0</v>
      </c>
      <c r="G230" s="168">
        <v>0</v>
      </c>
      <c r="H230" s="168">
        <v>203.57</v>
      </c>
      <c r="I230" s="56"/>
      <c r="J230" s="465"/>
      <c r="K230" s="36"/>
      <c r="L230" s="36"/>
    </row>
    <row r="231" spans="1:12" s="10" customFormat="1" ht="19.5" customHeight="1" x14ac:dyDescent="0.25">
      <c r="A231" s="609">
        <v>3433</v>
      </c>
      <c r="B231" s="610"/>
      <c r="C231" s="611"/>
      <c r="D231" s="217" t="s">
        <v>86</v>
      </c>
      <c r="E231" s="392">
        <v>0</v>
      </c>
      <c r="F231" s="285">
        <v>0</v>
      </c>
      <c r="G231" s="168">
        <v>0</v>
      </c>
      <c r="H231" s="168"/>
      <c r="I231" s="56"/>
      <c r="J231" s="465"/>
      <c r="K231" s="36"/>
      <c r="L231" s="36"/>
    </row>
    <row r="232" spans="1:12" s="12" customFormat="1" x14ac:dyDescent="0.25">
      <c r="A232" s="520"/>
      <c r="B232" s="89"/>
      <c r="C232" s="90">
        <v>4</v>
      </c>
      <c r="D232" s="231" t="s">
        <v>15</v>
      </c>
      <c r="E232" s="406">
        <f>E233</f>
        <v>162.31</v>
      </c>
      <c r="F232" s="183">
        <f>F233</f>
        <v>0</v>
      </c>
      <c r="G232" s="183">
        <f>G233</f>
        <v>202.5</v>
      </c>
      <c r="H232" s="183">
        <f>H233</f>
        <v>202.5</v>
      </c>
      <c r="I232" s="166">
        <f t="shared" si="58"/>
        <v>124.76125931858788</v>
      </c>
      <c r="J232" s="466">
        <f t="shared" si="59"/>
        <v>100</v>
      </c>
      <c r="K232" s="36"/>
      <c r="L232" s="36"/>
    </row>
    <row r="233" spans="1:12" s="25" customFormat="1" ht="21" customHeight="1" x14ac:dyDescent="0.25">
      <c r="A233" s="521"/>
      <c r="B233" s="46"/>
      <c r="C233" s="47">
        <v>42</v>
      </c>
      <c r="D233" s="258" t="s">
        <v>24</v>
      </c>
      <c r="E233" s="407">
        <f>E234+E237</f>
        <v>162.31</v>
      </c>
      <c r="F233" s="184">
        <f>F234+F237</f>
        <v>0</v>
      </c>
      <c r="G233" s="184">
        <f>G234+G237</f>
        <v>202.5</v>
      </c>
      <c r="H233" s="184">
        <f>H234+H237</f>
        <v>202.5</v>
      </c>
      <c r="I233" s="184">
        <f t="shared" si="58"/>
        <v>124.76125931858788</v>
      </c>
      <c r="J233" s="522">
        <f t="shared" si="59"/>
        <v>100</v>
      </c>
      <c r="K233" s="36"/>
      <c r="L233" s="36"/>
    </row>
    <row r="234" spans="1:12" ht="18" customHeight="1" x14ac:dyDescent="0.25">
      <c r="A234" s="523"/>
      <c r="B234" s="87"/>
      <c r="C234" s="88">
        <v>422</v>
      </c>
      <c r="D234" s="259" t="s">
        <v>165</v>
      </c>
      <c r="E234" s="408">
        <f>E235</f>
        <v>161.80000000000001</v>
      </c>
      <c r="F234" s="185">
        <f>F235</f>
        <v>0</v>
      </c>
      <c r="G234" s="185">
        <f>G235</f>
        <v>202.5</v>
      </c>
      <c r="H234" s="185">
        <f>H235</f>
        <v>202.5</v>
      </c>
      <c r="I234" s="185">
        <f t="shared" si="58"/>
        <v>125.15451174289245</v>
      </c>
      <c r="J234" s="524">
        <f t="shared" si="59"/>
        <v>100</v>
      </c>
      <c r="K234" s="36"/>
      <c r="L234" s="36"/>
    </row>
    <row r="235" spans="1:12" s="19" customFormat="1" x14ac:dyDescent="0.25">
      <c r="A235" s="525"/>
      <c r="B235" s="429"/>
      <c r="C235" s="430">
        <v>4226</v>
      </c>
      <c r="D235" s="260" t="s">
        <v>166</v>
      </c>
      <c r="E235" s="393">
        <v>161.80000000000001</v>
      </c>
      <c r="F235" s="56"/>
      <c r="G235" s="56">
        <v>202.5</v>
      </c>
      <c r="H235" s="56">
        <v>202.5</v>
      </c>
      <c r="I235" s="56">
        <f t="shared" si="58"/>
        <v>125.15451174289245</v>
      </c>
      <c r="J235" s="465">
        <f t="shared" si="59"/>
        <v>100</v>
      </c>
      <c r="K235" s="36"/>
      <c r="L235" s="36"/>
    </row>
    <row r="236" spans="1:12" s="10" customFormat="1" x14ac:dyDescent="0.25">
      <c r="A236" s="609">
        <v>4227</v>
      </c>
      <c r="B236" s="610"/>
      <c r="C236" s="611"/>
      <c r="D236" s="103" t="s">
        <v>181</v>
      </c>
      <c r="E236" s="393">
        <v>0</v>
      </c>
      <c r="F236" s="56">
        <v>0</v>
      </c>
      <c r="G236" s="56">
        <v>0</v>
      </c>
      <c r="H236" s="56"/>
      <c r="I236" s="56"/>
      <c r="J236" s="465"/>
      <c r="K236" s="36"/>
      <c r="L236" s="36"/>
    </row>
    <row r="237" spans="1:12" s="12" customFormat="1" x14ac:dyDescent="0.25">
      <c r="A237" s="526"/>
      <c r="B237" s="448"/>
      <c r="C237" s="449">
        <v>424</v>
      </c>
      <c r="D237" s="261" t="s">
        <v>130</v>
      </c>
      <c r="E237" s="391">
        <f>E238</f>
        <v>0.51</v>
      </c>
      <c r="F237" s="154">
        <f>F238</f>
        <v>0</v>
      </c>
      <c r="G237" s="154">
        <f>G238</f>
        <v>0</v>
      </c>
      <c r="H237" s="154">
        <f>H238</f>
        <v>0</v>
      </c>
      <c r="I237" s="154">
        <f t="shared" si="58"/>
        <v>0</v>
      </c>
      <c r="J237" s="469"/>
      <c r="K237" s="36"/>
      <c r="L237" s="36"/>
    </row>
    <row r="238" spans="1:12" s="25" customFormat="1" x14ac:dyDescent="0.25">
      <c r="A238" s="525"/>
      <c r="B238" s="429"/>
      <c r="C238" s="430">
        <v>4241</v>
      </c>
      <c r="D238" s="103" t="s">
        <v>103</v>
      </c>
      <c r="E238" s="388">
        <v>0.51</v>
      </c>
      <c r="F238" s="43">
        <v>0</v>
      </c>
      <c r="G238" s="56">
        <v>0</v>
      </c>
      <c r="H238" s="56"/>
      <c r="I238" s="56">
        <f t="shared" si="58"/>
        <v>0</v>
      </c>
      <c r="J238" s="465"/>
      <c r="K238" s="36"/>
      <c r="L238" s="36"/>
    </row>
    <row r="239" spans="1:12" ht="15.75" customHeight="1" x14ac:dyDescent="0.25">
      <c r="A239" s="628" t="s">
        <v>132</v>
      </c>
      <c r="B239" s="629"/>
      <c r="C239" s="630"/>
      <c r="D239" s="316" t="s">
        <v>131</v>
      </c>
      <c r="E239" s="393">
        <v>0</v>
      </c>
      <c r="F239" s="56">
        <v>0</v>
      </c>
      <c r="G239" s="56">
        <v>0</v>
      </c>
      <c r="H239" s="56">
        <v>0</v>
      </c>
      <c r="I239" s="56"/>
      <c r="J239" s="465"/>
      <c r="K239" s="36"/>
      <c r="L239" s="36"/>
    </row>
    <row r="240" spans="1:12" s="25" customFormat="1" x14ac:dyDescent="0.25">
      <c r="A240" s="485"/>
      <c r="B240" s="22">
        <v>3</v>
      </c>
      <c r="C240" s="21"/>
      <c r="D240" s="433" t="s">
        <v>13</v>
      </c>
      <c r="E240" s="389">
        <f>E241+E270</f>
        <v>6722.88</v>
      </c>
      <c r="F240" s="166">
        <f>F241</f>
        <v>6700</v>
      </c>
      <c r="G240" s="166">
        <f>G241</f>
        <v>6963.48</v>
      </c>
      <c r="H240" s="166">
        <f>H241</f>
        <v>6505.79</v>
      </c>
      <c r="I240" s="166">
        <f t="shared" si="58"/>
        <v>96.77087795706602</v>
      </c>
      <c r="J240" s="466">
        <f t="shared" si="59"/>
        <v>93.427280612567287</v>
      </c>
      <c r="K240" s="36"/>
      <c r="L240" s="36"/>
    </row>
    <row r="241" spans="1:12" ht="17.25" customHeight="1" x14ac:dyDescent="0.25">
      <c r="A241" s="527"/>
      <c r="B241" s="50">
        <v>32</v>
      </c>
      <c r="C241" s="51"/>
      <c r="D241" s="262" t="s">
        <v>20</v>
      </c>
      <c r="E241" s="409">
        <f>E242+E247+E254+E264</f>
        <v>6722.88</v>
      </c>
      <c r="F241" s="186">
        <f>F242+F247+F254+F264+F270</f>
        <v>6700</v>
      </c>
      <c r="G241" s="186">
        <f>G242+G247+G254+G264+G270</f>
        <v>6963.48</v>
      </c>
      <c r="H241" s="186">
        <f>H242+H247+H254+H264+H270</f>
        <v>6505.79</v>
      </c>
      <c r="I241" s="174">
        <f t="shared" si="58"/>
        <v>96.77087795706602</v>
      </c>
      <c r="J241" s="491">
        <f t="shared" si="59"/>
        <v>93.427280612567287</v>
      </c>
      <c r="K241" s="36"/>
      <c r="L241" s="36"/>
    </row>
    <row r="242" spans="1:12" s="19" customFormat="1" x14ac:dyDescent="0.25">
      <c r="A242" s="472"/>
      <c r="B242" s="30">
        <v>321</v>
      </c>
      <c r="C242" s="27"/>
      <c r="D242" s="447" t="s">
        <v>27</v>
      </c>
      <c r="E242" s="391">
        <f>E243+E244+E245+E246</f>
        <v>830</v>
      </c>
      <c r="F242" s="154">
        <f>F243+F244+F245+F246</f>
        <v>100</v>
      </c>
      <c r="G242" s="154">
        <f>G243+G244+G245+G246</f>
        <v>0</v>
      </c>
      <c r="H242" s="154">
        <f>H243+H244+H245+H246</f>
        <v>0</v>
      </c>
      <c r="I242" s="154">
        <f t="shared" si="58"/>
        <v>0</v>
      </c>
      <c r="J242" s="469"/>
      <c r="K242" s="36"/>
      <c r="L242" s="36"/>
    </row>
    <row r="243" spans="1:12" s="36" customFormat="1" x14ac:dyDescent="0.25">
      <c r="A243" s="609">
        <v>3211</v>
      </c>
      <c r="B243" s="610"/>
      <c r="C243" s="611"/>
      <c r="D243" s="217" t="s">
        <v>28</v>
      </c>
      <c r="E243" s="388">
        <v>830</v>
      </c>
      <c r="F243" s="43">
        <v>0</v>
      </c>
      <c r="G243" s="56">
        <v>0</v>
      </c>
      <c r="H243" s="56"/>
      <c r="I243" s="56">
        <f t="shared" si="58"/>
        <v>0</v>
      </c>
      <c r="J243" s="465"/>
    </row>
    <row r="244" spans="1:12" s="10" customFormat="1" x14ac:dyDescent="0.25">
      <c r="A244" s="609">
        <v>3212</v>
      </c>
      <c r="B244" s="610"/>
      <c r="C244" s="611"/>
      <c r="D244" s="217" t="s">
        <v>170</v>
      </c>
      <c r="E244" s="388">
        <v>0</v>
      </c>
      <c r="F244" s="43">
        <v>0</v>
      </c>
      <c r="G244" s="56">
        <v>0</v>
      </c>
      <c r="H244" s="56"/>
      <c r="I244" s="56"/>
      <c r="J244" s="465"/>
      <c r="K244" s="36"/>
      <c r="L244" s="36"/>
    </row>
    <row r="245" spans="1:12" s="12" customFormat="1" x14ac:dyDescent="0.25">
      <c r="A245" s="609">
        <v>3213</v>
      </c>
      <c r="B245" s="610"/>
      <c r="C245" s="611"/>
      <c r="D245" s="217" t="s">
        <v>29</v>
      </c>
      <c r="E245" s="388">
        <v>0</v>
      </c>
      <c r="F245" s="43">
        <v>100</v>
      </c>
      <c r="G245" s="56">
        <v>0</v>
      </c>
      <c r="H245" s="56"/>
      <c r="I245" s="56"/>
      <c r="J245" s="465"/>
      <c r="K245" s="36"/>
      <c r="L245" s="36"/>
    </row>
    <row r="246" spans="1:12" s="25" customFormat="1" x14ac:dyDescent="0.25">
      <c r="A246" s="609">
        <v>3214</v>
      </c>
      <c r="B246" s="610"/>
      <c r="C246" s="611"/>
      <c r="D246" s="217" t="s">
        <v>30</v>
      </c>
      <c r="E246" s="393">
        <v>0</v>
      </c>
      <c r="F246" s="43">
        <v>0</v>
      </c>
      <c r="G246" s="56">
        <v>0</v>
      </c>
      <c r="H246" s="56"/>
      <c r="I246" s="56"/>
      <c r="J246" s="465"/>
      <c r="K246" s="36"/>
      <c r="L246" s="36"/>
    </row>
    <row r="247" spans="1:12" x14ac:dyDescent="0.25">
      <c r="A247" s="472"/>
      <c r="B247" s="26">
        <v>322</v>
      </c>
      <c r="C247" s="27"/>
      <c r="D247" s="447" t="s">
        <v>31</v>
      </c>
      <c r="E247" s="391">
        <f>SUM(E248:E253)</f>
        <v>5644.92</v>
      </c>
      <c r="F247" s="154">
        <f>SUM(F248:F253)</f>
        <v>2800</v>
      </c>
      <c r="G247" s="154">
        <f>SUM(G248:G253)</f>
        <v>5563.48</v>
      </c>
      <c r="H247" s="154">
        <f>SUM(H248:H253)</f>
        <v>5874.38</v>
      </c>
      <c r="I247" s="154">
        <f t="shared" si="58"/>
        <v>104.06489374517265</v>
      </c>
      <c r="J247" s="469">
        <f t="shared" si="59"/>
        <v>105.58822895022541</v>
      </c>
      <c r="K247" s="36"/>
      <c r="L247" s="36"/>
    </row>
    <row r="248" spans="1:12" s="10" customFormat="1" x14ac:dyDescent="0.25">
      <c r="A248" s="609">
        <v>3221</v>
      </c>
      <c r="B248" s="610"/>
      <c r="C248" s="611"/>
      <c r="D248" s="434" t="s">
        <v>32</v>
      </c>
      <c r="E248" s="393">
        <v>0</v>
      </c>
      <c r="F248" s="43">
        <v>300</v>
      </c>
      <c r="G248" s="56">
        <v>0</v>
      </c>
      <c r="H248" s="56"/>
      <c r="I248" s="56"/>
      <c r="J248" s="465"/>
      <c r="K248" s="36"/>
      <c r="L248" s="36"/>
    </row>
    <row r="249" spans="1:12" s="12" customFormat="1" x14ac:dyDescent="0.25">
      <c r="A249" s="609">
        <v>3222</v>
      </c>
      <c r="B249" s="610"/>
      <c r="C249" s="611"/>
      <c r="D249" s="434" t="s">
        <v>63</v>
      </c>
      <c r="E249" s="393">
        <v>0</v>
      </c>
      <c r="F249" s="43">
        <v>0</v>
      </c>
      <c r="G249" s="56">
        <v>0</v>
      </c>
      <c r="H249" s="56"/>
      <c r="I249" s="56"/>
      <c r="J249" s="465"/>
      <c r="K249" s="36"/>
      <c r="L249" s="36"/>
    </row>
    <row r="250" spans="1:12" s="25" customFormat="1" x14ac:dyDescent="0.25">
      <c r="A250" s="609">
        <v>3223</v>
      </c>
      <c r="B250" s="610"/>
      <c r="C250" s="611"/>
      <c r="D250" s="434" t="s">
        <v>33</v>
      </c>
      <c r="E250" s="388">
        <v>4043.95</v>
      </c>
      <c r="F250" s="43">
        <v>2500</v>
      </c>
      <c r="G250" s="56">
        <v>5563.48</v>
      </c>
      <c r="H250" s="56">
        <v>5874.38</v>
      </c>
      <c r="I250" s="56">
        <f t="shared" si="58"/>
        <v>145.26341819260873</v>
      </c>
      <c r="J250" s="465">
        <f t="shared" si="59"/>
        <v>105.58822895022541</v>
      </c>
      <c r="K250" s="36"/>
      <c r="L250" s="36"/>
    </row>
    <row r="251" spans="1:12" x14ac:dyDescent="0.25">
      <c r="A251" s="609">
        <v>3224</v>
      </c>
      <c r="B251" s="610"/>
      <c r="C251" s="611"/>
      <c r="D251" s="434" t="s">
        <v>56</v>
      </c>
      <c r="E251" s="393">
        <v>0</v>
      </c>
      <c r="F251" s="43">
        <v>0</v>
      </c>
      <c r="G251" s="56">
        <v>0</v>
      </c>
      <c r="H251" s="56"/>
      <c r="I251" s="56"/>
      <c r="J251" s="465"/>
      <c r="K251" s="36"/>
      <c r="L251" s="36"/>
    </row>
    <row r="252" spans="1:12" x14ac:dyDescent="0.25">
      <c r="A252" s="609">
        <v>3225</v>
      </c>
      <c r="B252" s="610"/>
      <c r="C252" s="611"/>
      <c r="D252" s="434" t="s">
        <v>34</v>
      </c>
      <c r="E252" s="393">
        <v>1600.97</v>
      </c>
      <c r="F252" s="43">
        <v>0</v>
      </c>
      <c r="G252" s="56">
        <v>0</v>
      </c>
      <c r="H252" s="56"/>
      <c r="I252" s="56">
        <f t="shared" si="58"/>
        <v>0</v>
      </c>
      <c r="J252" s="465"/>
      <c r="K252" s="36"/>
      <c r="L252" s="36"/>
    </row>
    <row r="253" spans="1:12" x14ac:dyDescent="0.25">
      <c r="A253" s="609">
        <v>3227</v>
      </c>
      <c r="B253" s="610"/>
      <c r="C253" s="611"/>
      <c r="D253" s="434" t="s">
        <v>80</v>
      </c>
      <c r="E253" s="393">
        <v>0</v>
      </c>
      <c r="F253" s="43">
        <v>0</v>
      </c>
      <c r="G253" s="56">
        <v>0</v>
      </c>
      <c r="H253" s="56"/>
      <c r="I253" s="56"/>
      <c r="J253" s="465"/>
      <c r="K253" s="36"/>
      <c r="L253" s="36"/>
    </row>
    <row r="254" spans="1:12" x14ac:dyDescent="0.25">
      <c r="A254" s="472"/>
      <c r="B254" s="26">
        <v>323</v>
      </c>
      <c r="C254" s="27"/>
      <c r="D254" s="447" t="s">
        <v>36</v>
      </c>
      <c r="E254" s="391">
        <f>SUM(E255:E263)</f>
        <v>160.09</v>
      </c>
      <c r="F254" s="154">
        <f>SUM(F255:F263)</f>
        <v>2800</v>
      </c>
      <c r="G254" s="154">
        <f>SUM(G255:G263)</f>
        <v>900</v>
      </c>
      <c r="H254" s="154">
        <f>SUM(H255:H263)</f>
        <v>485.38</v>
      </c>
      <c r="I254" s="154">
        <f t="shared" si="58"/>
        <v>303.19195452557938</v>
      </c>
      <c r="J254" s="469">
        <f t="shared" si="59"/>
        <v>53.931111111111107</v>
      </c>
      <c r="K254" s="36"/>
      <c r="L254" s="36"/>
    </row>
    <row r="255" spans="1:12" x14ac:dyDescent="0.25">
      <c r="A255" s="471"/>
      <c r="B255" s="610">
        <v>3231</v>
      </c>
      <c r="C255" s="611"/>
      <c r="D255" s="217" t="s">
        <v>37</v>
      </c>
      <c r="E255" s="393">
        <v>0</v>
      </c>
      <c r="F255" s="43">
        <v>0</v>
      </c>
      <c r="G255" s="56">
        <v>0</v>
      </c>
      <c r="H255" s="56"/>
      <c r="I255" s="56"/>
      <c r="J255" s="465"/>
      <c r="K255" s="36"/>
      <c r="L255" s="36"/>
    </row>
    <row r="256" spans="1:12" x14ac:dyDescent="0.25">
      <c r="A256" s="471"/>
      <c r="B256" s="610">
        <v>3232</v>
      </c>
      <c r="C256" s="611"/>
      <c r="D256" s="217" t="s">
        <v>57</v>
      </c>
      <c r="E256" s="393">
        <v>0</v>
      </c>
      <c r="F256" s="43">
        <v>0</v>
      </c>
      <c r="G256" s="56">
        <v>0</v>
      </c>
      <c r="H256" s="56"/>
      <c r="I256" s="56"/>
      <c r="J256" s="465"/>
      <c r="K256" s="36"/>
      <c r="L256" s="36"/>
    </row>
    <row r="257" spans="1:12" x14ac:dyDescent="0.25">
      <c r="A257" s="471"/>
      <c r="B257" s="610">
        <v>3233</v>
      </c>
      <c r="C257" s="611"/>
      <c r="D257" s="217" t="s">
        <v>38</v>
      </c>
      <c r="E257" s="393">
        <v>0</v>
      </c>
      <c r="F257" s="43">
        <v>0</v>
      </c>
      <c r="G257" s="56">
        <v>0</v>
      </c>
      <c r="H257" s="56"/>
      <c r="I257" s="56"/>
      <c r="J257" s="465"/>
      <c r="K257" s="36"/>
      <c r="L257" s="36"/>
    </row>
    <row r="258" spans="1:12" x14ac:dyDescent="0.25">
      <c r="A258" s="471"/>
      <c r="B258" s="610">
        <v>3234</v>
      </c>
      <c r="C258" s="611"/>
      <c r="D258" s="217" t="s">
        <v>39</v>
      </c>
      <c r="E258" s="388">
        <v>160.09</v>
      </c>
      <c r="F258" s="43">
        <v>2500</v>
      </c>
      <c r="G258" s="56">
        <v>600</v>
      </c>
      <c r="H258" s="56">
        <v>485.38</v>
      </c>
      <c r="I258" s="56">
        <f t="shared" si="58"/>
        <v>303.19195452557938</v>
      </c>
      <c r="J258" s="465">
        <f t="shared" si="59"/>
        <v>80.896666666666661</v>
      </c>
      <c r="K258" s="36"/>
      <c r="L258" s="36"/>
    </row>
    <row r="259" spans="1:12" x14ac:dyDescent="0.25">
      <c r="A259" s="471"/>
      <c r="B259" s="610">
        <v>3235</v>
      </c>
      <c r="C259" s="611"/>
      <c r="D259" s="217" t="s">
        <v>40</v>
      </c>
      <c r="E259" s="393">
        <v>0</v>
      </c>
      <c r="F259" s="43">
        <v>0</v>
      </c>
      <c r="G259" s="56">
        <v>0</v>
      </c>
      <c r="H259" s="56"/>
      <c r="I259" s="56"/>
      <c r="J259" s="465"/>
      <c r="K259" s="36"/>
      <c r="L259" s="36"/>
    </row>
    <row r="260" spans="1:12" x14ac:dyDescent="0.25">
      <c r="A260" s="471"/>
      <c r="B260" s="610">
        <v>3236</v>
      </c>
      <c r="C260" s="611"/>
      <c r="D260" s="217" t="s">
        <v>41</v>
      </c>
      <c r="E260" s="393">
        <v>0</v>
      </c>
      <c r="F260" s="43">
        <v>0</v>
      </c>
      <c r="G260" s="56">
        <v>0</v>
      </c>
      <c r="H260" s="56"/>
      <c r="I260" s="56"/>
      <c r="J260" s="465"/>
      <c r="K260" s="36"/>
      <c r="L260" s="36"/>
    </row>
    <row r="261" spans="1:12" x14ac:dyDescent="0.25">
      <c r="A261" s="471"/>
      <c r="B261" s="610">
        <v>3237</v>
      </c>
      <c r="C261" s="611"/>
      <c r="D261" s="217" t="s">
        <v>42</v>
      </c>
      <c r="E261" s="392">
        <v>0</v>
      </c>
      <c r="F261" s="285">
        <v>0</v>
      </c>
      <c r="G261" s="168">
        <v>0</v>
      </c>
      <c r="H261" s="168"/>
      <c r="I261" s="56"/>
      <c r="J261" s="465"/>
      <c r="K261" s="36"/>
      <c r="L261" s="36"/>
    </row>
    <row r="262" spans="1:12" x14ac:dyDescent="0.25">
      <c r="A262" s="471"/>
      <c r="B262" s="610">
        <v>3238</v>
      </c>
      <c r="C262" s="611"/>
      <c r="D262" s="217" t="s">
        <v>43</v>
      </c>
      <c r="E262" s="392">
        <v>0</v>
      </c>
      <c r="F262" s="285">
        <v>0</v>
      </c>
      <c r="G262" s="168">
        <v>0</v>
      </c>
      <c r="H262" s="168"/>
      <c r="I262" s="56"/>
      <c r="J262" s="465"/>
      <c r="K262" s="36"/>
      <c r="L262" s="36"/>
    </row>
    <row r="263" spans="1:12" x14ac:dyDescent="0.25">
      <c r="A263" s="471"/>
      <c r="B263" s="610">
        <v>3239</v>
      </c>
      <c r="C263" s="611"/>
      <c r="D263" s="217" t="s">
        <v>44</v>
      </c>
      <c r="E263" s="392">
        <v>0</v>
      </c>
      <c r="F263" s="285">
        <v>300</v>
      </c>
      <c r="G263" s="285">
        <v>300</v>
      </c>
      <c r="H263" s="285"/>
      <c r="I263" s="56"/>
      <c r="J263" s="465">
        <f t="shared" ref="J263:J326" si="60">H263/G263*100</f>
        <v>0</v>
      </c>
      <c r="K263" s="36"/>
      <c r="L263" s="36"/>
    </row>
    <row r="264" spans="1:12" x14ac:dyDescent="0.25">
      <c r="A264" s="472"/>
      <c r="B264" s="26">
        <v>329</v>
      </c>
      <c r="C264" s="28"/>
      <c r="D264" s="239" t="s">
        <v>45</v>
      </c>
      <c r="E264" s="403">
        <f>SUM(E265:E269)</f>
        <v>87.87</v>
      </c>
      <c r="F264" s="177">
        <f>SUM(F265:F269)</f>
        <v>1000</v>
      </c>
      <c r="G264" s="177">
        <f>SUM(G265:G269)</f>
        <v>500</v>
      </c>
      <c r="H264" s="177">
        <f>SUM(H265:H269)</f>
        <v>146.03</v>
      </c>
      <c r="I264" s="154">
        <f t="shared" ref="I264:I326" si="61">H264/E264*100</f>
        <v>166.18868783430068</v>
      </c>
      <c r="J264" s="469">
        <f t="shared" si="60"/>
        <v>29.206</v>
      </c>
      <c r="K264" s="36"/>
      <c r="L264" s="36"/>
    </row>
    <row r="265" spans="1:12" x14ac:dyDescent="0.25">
      <c r="A265" s="609">
        <v>3292</v>
      </c>
      <c r="B265" s="610"/>
      <c r="C265" s="611"/>
      <c r="D265" s="217" t="s">
        <v>46</v>
      </c>
      <c r="E265" s="392">
        <v>0</v>
      </c>
      <c r="F265" s="285">
        <v>0</v>
      </c>
      <c r="G265" s="168">
        <v>0</v>
      </c>
      <c r="H265" s="168"/>
      <c r="I265" s="56"/>
      <c r="J265" s="465"/>
      <c r="K265" s="36"/>
      <c r="L265" s="36"/>
    </row>
    <row r="266" spans="1:12" x14ac:dyDescent="0.25">
      <c r="A266" s="609">
        <v>3294</v>
      </c>
      <c r="B266" s="610"/>
      <c r="C266" s="611"/>
      <c r="D266" s="217" t="s">
        <v>81</v>
      </c>
      <c r="E266" s="392">
        <v>0</v>
      </c>
      <c r="F266" s="285">
        <v>0</v>
      </c>
      <c r="G266" s="168">
        <v>0</v>
      </c>
      <c r="H266" s="168"/>
      <c r="I266" s="56"/>
      <c r="J266" s="465"/>
      <c r="K266" s="36"/>
      <c r="L266" s="36"/>
    </row>
    <row r="267" spans="1:12" x14ac:dyDescent="0.25">
      <c r="A267" s="609">
        <v>3295</v>
      </c>
      <c r="B267" s="610"/>
      <c r="C267" s="611"/>
      <c r="D267" s="217" t="s">
        <v>82</v>
      </c>
      <c r="E267" s="392">
        <v>0</v>
      </c>
      <c r="F267" s="285">
        <v>0</v>
      </c>
      <c r="G267" s="168">
        <v>0</v>
      </c>
      <c r="H267" s="168"/>
      <c r="I267" s="56"/>
      <c r="J267" s="465"/>
      <c r="K267" s="36"/>
      <c r="L267" s="36"/>
    </row>
    <row r="268" spans="1:12" x14ac:dyDescent="0.25">
      <c r="A268" s="609">
        <v>3296</v>
      </c>
      <c r="B268" s="610"/>
      <c r="C268" s="611"/>
      <c r="D268" s="217" t="s">
        <v>83</v>
      </c>
      <c r="E268" s="392">
        <v>0</v>
      </c>
      <c r="F268" s="285">
        <v>0</v>
      </c>
      <c r="G268" s="168">
        <v>0</v>
      </c>
      <c r="H268" s="168"/>
      <c r="I268" s="56"/>
      <c r="J268" s="465"/>
      <c r="K268" s="36"/>
      <c r="L268" s="36"/>
    </row>
    <row r="269" spans="1:12" x14ac:dyDescent="0.25">
      <c r="A269" s="609">
        <v>3299</v>
      </c>
      <c r="B269" s="610"/>
      <c r="C269" s="611"/>
      <c r="D269" s="217" t="s">
        <v>45</v>
      </c>
      <c r="E269" s="392">
        <v>87.87</v>
      </c>
      <c r="F269" s="285">
        <v>1000</v>
      </c>
      <c r="G269" s="168">
        <v>500</v>
      </c>
      <c r="H269" s="168">
        <v>146.03</v>
      </c>
      <c r="I269" s="56">
        <f t="shared" si="61"/>
        <v>166.18868783430068</v>
      </c>
      <c r="J269" s="465">
        <f t="shared" si="60"/>
        <v>29.206</v>
      </c>
      <c r="K269" s="36"/>
      <c r="L269" s="36"/>
    </row>
    <row r="270" spans="1:12" x14ac:dyDescent="0.25">
      <c r="A270" s="625">
        <v>372</v>
      </c>
      <c r="B270" s="626"/>
      <c r="C270" s="627"/>
      <c r="D270" s="239" t="s">
        <v>70</v>
      </c>
      <c r="E270" s="410">
        <f>E271</f>
        <v>0</v>
      </c>
      <c r="F270" s="287">
        <v>0</v>
      </c>
      <c r="G270" s="177">
        <f>G271</f>
        <v>0</v>
      </c>
      <c r="H270" s="177">
        <f>H271</f>
        <v>0</v>
      </c>
      <c r="I270" s="154"/>
      <c r="J270" s="469"/>
      <c r="K270" s="36"/>
      <c r="L270" s="36"/>
    </row>
    <row r="271" spans="1:12" x14ac:dyDescent="0.25">
      <c r="A271" s="609">
        <v>3722</v>
      </c>
      <c r="B271" s="610"/>
      <c r="C271" s="611"/>
      <c r="D271" s="103" t="s">
        <v>202</v>
      </c>
      <c r="E271" s="392">
        <v>0</v>
      </c>
      <c r="F271" s="285">
        <v>0</v>
      </c>
      <c r="G271" s="168">
        <v>0</v>
      </c>
      <c r="H271" s="168"/>
      <c r="I271" s="56"/>
      <c r="J271" s="465"/>
      <c r="K271" s="36"/>
      <c r="L271" s="36"/>
    </row>
    <row r="272" spans="1:12" x14ac:dyDescent="0.25">
      <c r="A272" s="603" t="s">
        <v>139</v>
      </c>
      <c r="B272" s="604"/>
      <c r="C272" s="605"/>
      <c r="D272" s="264" t="s">
        <v>133</v>
      </c>
      <c r="E272" s="392">
        <v>0</v>
      </c>
      <c r="F272" s="43"/>
      <c r="G272" s="56"/>
      <c r="H272" s="56"/>
      <c r="I272" s="56"/>
      <c r="J272" s="465"/>
      <c r="K272" s="36"/>
      <c r="L272" s="36"/>
    </row>
    <row r="273" spans="1:12" x14ac:dyDescent="0.25">
      <c r="A273" s="528"/>
      <c r="B273" s="427"/>
      <c r="C273" s="428"/>
      <c r="D273" s="264"/>
      <c r="E273" s="388"/>
      <c r="F273" s="43"/>
      <c r="G273" s="56"/>
      <c r="H273" s="56"/>
      <c r="I273" s="56"/>
      <c r="J273" s="465"/>
      <c r="K273" s="36"/>
      <c r="L273" s="36"/>
    </row>
    <row r="274" spans="1:12" x14ac:dyDescent="0.25">
      <c r="A274" s="485"/>
      <c r="B274" s="22">
        <v>3</v>
      </c>
      <c r="C274" s="21"/>
      <c r="D274" s="433" t="s">
        <v>13</v>
      </c>
      <c r="E274" s="389">
        <f>E275</f>
        <v>1980.55</v>
      </c>
      <c r="F274" s="44">
        <v>0</v>
      </c>
      <c r="G274" s="166">
        <f t="shared" ref="G274:H274" si="62">G275</f>
        <v>2000</v>
      </c>
      <c r="H274" s="166">
        <f t="shared" si="62"/>
        <v>260</v>
      </c>
      <c r="I274" s="166">
        <f t="shared" si="61"/>
        <v>13.127666557269446</v>
      </c>
      <c r="J274" s="466">
        <f t="shared" si="60"/>
        <v>13</v>
      </c>
      <c r="K274" s="36"/>
      <c r="L274" s="36"/>
    </row>
    <row r="275" spans="1:12" x14ac:dyDescent="0.25">
      <c r="A275" s="529"/>
      <c r="B275" s="219">
        <v>32</v>
      </c>
      <c r="C275" s="220"/>
      <c r="D275" s="265" t="s">
        <v>20</v>
      </c>
      <c r="E275" s="409">
        <f>E276</f>
        <v>1980.55</v>
      </c>
      <c r="F275" s="185">
        <f t="shared" ref="F275:H275" si="63">F276+F283</f>
        <v>0</v>
      </c>
      <c r="G275" s="185">
        <f t="shared" si="63"/>
        <v>2000</v>
      </c>
      <c r="H275" s="185">
        <f t="shared" si="63"/>
        <v>260</v>
      </c>
      <c r="I275" s="174">
        <f t="shared" si="61"/>
        <v>13.127666557269446</v>
      </c>
      <c r="J275" s="491">
        <f t="shared" si="60"/>
        <v>13</v>
      </c>
      <c r="K275" s="36"/>
      <c r="L275" s="36"/>
    </row>
    <row r="276" spans="1:12" x14ac:dyDescent="0.25">
      <c r="A276" s="472"/>
      <c r="B276" s="26">
        <v>322</v>
      </c>
      <c r="C276" s="27"/>
      <c r="D276" s="447" t="s">
        <v>31</v>
      </c>
      <c r="E276" s="391">
        <f>SUM(E277:E282)</f>
        <v>1980.55</v>
      </c>
      <c r="F276" s="154">
        <f t="shared" ref="F276:H276" si="64">SUM(F277:F282)</f>
        <v>0</v>
      </c>
      <c r="G276" s="154">
        <f t="shared" si="64"/>
        <v>1900</v>
      </c>
      <c r="H276" s="154">
        <f t="shared" si="64"/>
        <v>160</v>
      </c>
      <c r="I276" s="154">
        <f t="shared" si="61"/>
        <v>8.078564035242735</v>
      </c>
      <c r="J276" s="469">
        <f t="shared" si="60"/>
        <v>8.4210526315789469</v>
      </c>
      <c r="K276" s="36"/>
      <c r="L276" s="36"/>
    </row>
    <row r="277" spans="1:12" x14ac:dyDescent="0.25">
      <c r="A277" s="609">
        <v>3221</v>
      </c>
      <c r="B277" s="610"/>
      <c r="C277" s="611"/>
      <c r="D277" s="340" t="s">
        <v>140</v>
      </c>
      <c r="E277" s="393">
        <v>650.79999999999995</v>
      </c>
      <c r="F277" s="43">
        <v>0</v>
      </c>
      <c r="G277" s="56">
        <v>1900</v>
      </c>
      <c r="H277" s="56">
        <v>160</v>
      </c>
      <c r="I277" s="56">
        <f t="shared" si="61"/>
        <v>24.585125998770746</v>
      </c>
      <c r="J277" s="465">
        <f t="shared" si="60"/>
        <v>8.4210526315789469</v>
      </c>
      <c r="K277" s="36"/>
      <c r="L277" s="36"/>
    </row>
    <row r="278" spans="1:12" x14ac:dyDescent="0.25">
      <c r="A278" s="609">
        <v>3222</v>
      </c>
      <c r="B278" s="610"/>
      <c r="C278" s="611"/>
      <c r="D278" s="434" t="s">
        <v>63</v>
      </c>
      <c r="E278" s="393">
        <v>0</v>
      </c>
      <c r="F278" s="43">
        <v>0</v>
      </c>
      <c r="G278" s="56">
        <v>0</v>
      </c>
      <c r="H278" s="56"/>
      <c r="I278" s="56"/>
      <c r="J278" s="465"/>
      <c r="K278" s="36"/>
      <c r="L278" s="36"/>
    </row>
    <row r="279" spans="1:12" x14ac:dyDescent="0.25">
      <c r="A279" s="525"/>
      <c r="B279" s="429"/>
      <c r="C279" s="430">
        <v>3223</v>
      </c>
      <c r="D279" s="434" t="s">
        <v>167</v>
      </c>
      <c r="E279" s="393">
        <v>0</v>
      </c>
      <c r="F279" s="43">
        <v>0</v>
      </c>
      <c r="G279" s="56">
        <v>0</v>
      </c>
      <c r="H279" s="56"/>
      <c r="I279" s="56"/>
      <c r="J279" s="465"/>
      <c r="K279" s="36"/>
      <c r="L279" s="36"/>
    </row>
    <row r="280" spans="1:12" x14ac:dyDescent="0.25">
      <c r="A280" s="609">
        <v>3224</v>
      </c>
      <c r="B280" s="610"/>
      <c r="C280" s="611"/>
      <c r="D280" s="434" t="s">
        <v>93</v>
      </c>
      <c r="E280" s="393">
        <v>0</v>
      </c>
      <c r="F280" s="43">
        <v>0</v>
      </c>
      <c r="G280" s="56">
        <v>0</v>
      </c>
      <c r="H280" s="56"/>
      <c r="I280" s="56"/>
      <c r="J280" s="465"/>
      <c r="K280" s="36"/>
      <c r="L280" s="36"/>
    </row>
    <row r="281" spans="1:12" x14ac:dyDescent="0.25">
      <c r="A281" s="609">
        <v>3225</v>
      </c>
      <c r="B281" s="610"/>
      <c r="C281" s="611"/>
      <c r="D281" s="434" t="s">
        <v>34</v>
      </c>
      <c r="E281" s="411">
        <v>1329.75</v>
      </c>
      <c r="F281" s="43">
        <v>0</v>
      </c>
      <c r="G281" s="56">
        <v>0</v>
      </c>
      <c r="H281" s="56"/>
      <c r="I281" s="56">
        <f t="shared" si="61"/>
        <v>0</v>
      </c>
      <c r="J281" s="465"/>
      <c r="K281" s="36"/>
      <c r="L281" s="36"/>
    </row>
    <row r="282" spans="1:12" x14ac:dyDescent="0.25">
      <c r="A282" s="609">
        <v>3227</v>
      </c>
      <c r="B282" s="610"/>
      <c r="C282" s="611"/>
      <c r="D282" s="103" t="s">
        <v>80</v>
      </c>
      <c r="E282" s="411">
        <v>0</v>
      </c>
      <c r="F282" s="43">
        <v>0</v>
      </c>
      <c r="G282" s="56">
        <v>0</v>
      </c>
      <c r="H282" s="56"/>
      <c r="I282" s="56"/>
      <c r="J282" s="465"/>
      <c r="K282" s="36"/>
      <c r="L282" s="36"/>
    </row>
    <row r="283" spans="1:12" x14ac:dyDescent="0.25">
      <c r="A283" s="529"/>
      <c r="B283" s="219">
        <v>38</v>
      </c>
      <c r="C283" s="220"/>
      <c r="D283" s="265" t="s">
        <v>209</v>
      </c>
      <c r="E283" s="265">
        <v>0</v>
      </c>
      <c r="F283" s="288">
        <v>0</v>
      </c>
      <c r="G283" s="185">
        <v>100</v>
      </c>
      <c r="H283" s="185">
        <v>100</v>
      </c>
      <c r="I283" s="174"/>
      <c r="J283" s="491">
        <f t="shared" si="60"/>
        <v>100</v>
      </c>
      <c r="K283" s="36"/>
      <c r="L283" s="36"/>
    </row>
    <row r="284" spans="1:12" x14ac:dyDescent="0.25">
      <c r="A284" s="622">
        <v>381</v>
      </c>
      <c r="B284" s="623"/>
      <c r="C284" s="624"/>
      <c r="D284" s="314" t="s">
        <v>210</v>
      </c>
      <c r="E284" s="314">
        <v>0</v>
      </c>
      <c r="F284" s="315">
        <v>0</v>
      </c>
      <c r="G284" s="315">
        <v>100</v>
      </c>
      <c r="H284" s="315">
        <v>100</v>
      </c>
      <c r="I284" s="154"/>
      <c r="J284" s="469">
        <f t="shared" si="60"/>
        <v>100</v>
      </c>
      <c r="K284" s="36"/>
      <c r="L284" s="36"/>
    </row>
    <row r="285" spans="1:12" x14ac:dyDescent="0.25">
      <c r="A285" s="609">
        <v>3811</v>
      </c>
      <c r="B285" s="610"/>
      <c r="C285" s="611"/>
      <c r="D285" s="103" t="s">
        <v>208</v>
      </c>
      <c r="E285" s="340">
        <v>0</v>
      </c>
      <c r="F285" s="43">
        <v>0</v>
      </c>
      <c r="G285" s="56">
        <v>100</v>
      </c>
      <c r="H285" s="56">
        <v>100</v>
      </c>
      <c r="I285" s="56"/>
      <c r="J285" s="465">
        <f t="shared" si="60"/>
        <v>100</v>
      </c>
      <c r="K285" s="36"/>
      <c r="L285" s="36"/>
    </row>
    <row r="286" spans="1:12" x14ac:dyDescent="0.25">
      <c r="A286" s="485"/>
      <c r="B286" s="22">
        <v>4</v>
      </c>
      <c r="C286" s="21"/>
      <c r="D286" s="250" t="s">
        <v>15</v>
      </c>
      <c r="E286" s="389">
        <f>E287</f>
        <v>0</v>
      </c>
      <c r="F286" s="166">
        <f t="shared" ref="F286:H288" si="65">F287</f>
        <v>0</v>
      </c>
      <c r="G286" s="166">
        <f t="shared" si="65"/>
        <v>0</v>
      </c>
      <c r="H286" s="166">
        <f t="shared" si="65"/>
        <v>0</v>
      </c>
      <c r="I286" s="166"/>
      <c r="J286" s="466"/>
      <c r="K286" s="36"/>
      <c r="L286" s="36"/>
    </row>
    <row r="287" spans="1:12" x14ac:dyDescent="0.25">
      <c r="A287" s="487"/>
      <c r="B287" s="443">
        <v>45</v>
      </c>
      <c r="C287" s="444"/>
      <c r="D287" s="251" t="s">
        <v>76</v>
      </c>
      <c r="E287" s="401">
        <f>E288</f>
        <v>0</v>
      </c>
      <c r="F287" s="174">
        <f t="shared" si="65"/>
        <v>0</v>
      </c>
      <c r="G287" s="174">
        <f t="shared" si="65"/>
        <v>0</v>
      </c>
      <c r="H287" s="174">
        <f t="shared" si="65"/>
        <v>0</v>
      </c>
      <c r="I287" s="174"/>
      <c r="J287" s="491"/>
      <c r="K287" s="36"/>
      <c r="L287" s="36"/>
    </row>
    <row r="288" spans="1:12" x14ac:dyDescent="0.25">
      <c r="A288" s="472"/>
      <c r="B288" s="30">
        <v>451</v>
      </c>
      <c r="C288" s="27"/>
      <c r="D288" s="252" t="s">
        <v>77</v>
      </c>
      <c r="E288" s="391">
        <f>E289</f>
        <v>0</v>
      </c>
      <c r="F288" s="154">
        <f t="shared" si="65"/>
        <v>0</v>
      </c>
      <c r="G288" s="154">
        <f t="shared" si="65"/>
        <v>0</v>
      </c>
      <c r="H288" s="154">
        <f t="shared" si="65"/>
        <v>0</v>
      </c>
      <c r="I288" s="56"/>
      <c r="J288" s="465"/>
      <c r="K288" s="36"/>
      <c r="L288" s="36"/>
    </row>
    <row r="289" spans="1:12" x14ac:dyDescent="0.25">
      <c r="A289" s="609">
        <v>4511</v>
      </c>
      <c r="B289" s="610"/>
      <c r="C289" s="611"/>
      <c r="D289" s="217" t="s">
        <v>77</v>
      </c>
      <c r="E289" s="412">
        <v>0</v>
      </c>
      <c r="F289" s="43">
        <v>0</v>
      </c>
      <c r="G289" s="56">
        <v>0</v>
      </c>
      <c r="H289" s="56"/>
      <c r="I289" s="56"/>
      <c r="J289" s="465"/>
      <c r="K289" s="36"/>
      <c r="L289" s="36"/>
    </row>
    <row r="290" spans="1:12" x14ac:dyDescent="0.25">
      <c r="A290" s="514" t="s">
        <v>134</v>
      </c>
      <c r="B290" s="41"/>
      <c r="C290" s="42"/>
      <c r="D290" s="230" t="s">
        <v>135</v>
      </c>
      <c r="E290" s="340"/>
      <c r="F290" s="43"/>
      <c r="G290" s="56"/>
      <c r="H290" s="56"/>
      <c r="I290" s="56"/>
      <c r="J290" s="465"/>
      <c r="K290" s="36"/>
      <c r="L290" s="36"/>
    </row>
    <row r="291" spans="1:12" x14ac:dyDescent="0.25">
      <c r="A291" s="515"/>
      <c r="B291" s="23">
        <v>3</v>
      </c>
      <c r="C291" s="24"/>
      <c r="D291" s="433" t="s">
        <v>13</v>
      </c>
      <c r="E291" s="389">
        <f>E292</f>
        <v>665.24</v>
      </c>
      <c r="F291" s="166">
        <f>F292</f>
        <v>1000</v>
      </c>
      <c r="G291" s="166">
        <f>G292</f>
        <v>2701.25</v>
      </c>
      <c r="H291" s="166">
        <f>H292</f>
        <v>4441.51</v>
      </c>
      <c r="I291" s="166">
        <f t="shared" si="61"/>
        <v>667.65528230413088</v>
      </c>
      <c r="J291" s="466">
        <f t="shared" si="60"/>
        <v>164.42424803331792</v>
      </c>
    </row>
    <row r="292" spans="1:12" x14ac:dyDescent="0.25">
      <c r="A292" s="516"/>
      <c r="B292" s="440">
        <v>32</v>
      </c>
      <c r="C292" s="441"/>
      <c r="D292" s="242" t="s">
        <v>20</v>
      </c>
      <c r="E292" s="401">
        <f>E293+E296+E303+E313</f>
        <v>665.24</v>
      </c>
      <c r="F292" s="174">
        <f>F293+F296+F303+F313</f>
        <v>1000</v>
      </c>
      <c r="G292" s="174">
        <f>G293+G296+G303+G313</f>
        <v>2701.25</v>
      </c>
      <c r="H292" s="174">
        <f>H293+H296+H303+H313</f>
        <v>4441.51</v>
      </c>
      <c r="I292" s="174">
        <f t="shared" si="61"/>
        <v>667.65528230413088</v>
      </c>
      <c r="J292" s="491">
        <f t="shared" si="60"/>
        <v>164.42424803331792</v>
      </c>
    </row>
    <row r="293" spans="1:12" x14ac:dyDescent="0.25">
      <c r="A293" s="475"/>
      <c r="B293" s="26">
        <v>321</v>
      </c>
      <c r="C293" s="28"/>
      <c r="D293" s="447" t="s">
        <v>27</v>
      </c>
      <c r="E293" s="391">
        <f>E294+E295</f>
        <v>0</v>
      </c>
      <c r="F293" s="154">
        <f>F294+F295</f>
        <v>0</v>
      </c>
      <c r="G293" s="154">
        <f>G294+G295</f>
        <v>870</v>
      </c>
      <c r="H293" s="154">
        <f>H294+H295</f>
        <v>1190</v>
      </c>
      <c r="I293" s="154"/>
      <c r="J293" s="469">
        <f t="shared" si="60"/>
        <v>136.7816091954023</v>
      </c>
    </row>
    <row r="294" spans="1:12" x14ac:dyDescent="0.25">
      <c r="A294" s="609">
        <v>3212</v>
      </c>
      <c r="B294" s="610"/>
      <c r="C294" s="611"/>
      <c r="D294" s="217" t="s">
        <v>28</v>
      </c>
      <c r="E294" s="393">
        <v>0</v>
      </c>
      <c r="F294" s="43">
        <v>0</v>
      </c>
      <c r="G294" s="56">
        <v>870</v>
      </c>
      <c r="H294" s="56">
        <v>1190</v>
      </c>
      <c r="I294" s="56"/>
      <c r="J294" s="465">
        <f t="shared" si="60"/>
        <v>136.7816091954023</v>
      </c>
    </row>
    <row r="295" spans="1:12" x14ac:dyDescent="0.25">
      <c r="A295" s="609">
        <v>3213</v>
      </c>
      <c r="B295" s="610"/>
      <c r="C295" s="611"/>
      <c r="D295" s="217" t="s">
        <v>29</v>
      </c>
      <c r="E295" s="393">
        <v>0</v>
      </c>
      <c r="F295" s="43">
        <v>0</v>
      </c>
      <c r="G295" s="56">
        <v>0</v>
      </c>
      <c r="H295" s="56"/>
      <c r="I295" s="56"/>
      <c r="J295" s="465"/>
    </row>
    <row r="296" spans="1:12" x14ac:dyDescent="0.25">
      <c r="A296" s="472"/>
      <c r="B296" s="26">
        <v>322</v>
      </c>
      <c r="C296" s="27"/>
      <c r="D296" s="447" t="s">
        <v>31</v>
      </c>
      <c r="E296" s="391">
        <f>SUM(E297:E302)</f>
        <v>87.88</v>
      </c>
      <c r="F296" s="154">
        <f>SUM(F297:F302)</f>
        <v>400</v>
      </c>
      <c r="G296" s="154">
        <f>SUM(G297:G302)</f>
        <v>200</v>
      </c>
      <c r="H296" s="154">
        <f>SUM(H297:H302)</f>
        <v>1255.26</v>
      </c>
      <c r="I296" s="154">
        <f t="shared" si="61"/>
        <v>1428.3796085571234</v>
      </c>
      <c r="J296" s="469">
        <f t="shared" si="60"/>
        <v>627.63</v>
      </c>
    </row>
    <row r="297" spans="1:12" x14ac:dyDescent="0.25">
      <c r="A297" s="609">
        <v>3221</v>
      </c>
      <c r="B297" s="610"/>
      <c r="C297" s="611"/>
      <c r="D297" s="340" t="s">
        <v>140</v>
      </c>
      <c r="E297" s="393">
        <v>87.88</v>
      </c>
      <c r="F297" s="43">
        <v>300</v>
      </c>
      <c r="G297" s="56">
        <v>100</v>
      </c>
      <c r="H297" s="56">
        <v>1255.26</v>
      </c>
      <c r="I297" s="56">
        <f t="shared" si="61"/>
        <v>1428.3796085571234</v>
      </c>
      <c r="J297" s="465">
        <f t="shared" si="60"/>
        <v>1255.26</v>
      </c>
    </row>
    <row r="298" spans="1:12" x14ac:dyDescent="0.25">
      <c r="A298" s="609">
        <v>3222</v>
      </c>
      <c r="B298" s="610"/>
      <c r="C298" s="611"/>
      <c r="D298" s="434" t="s">
        <v>63</v>
      </c>
      <c r="E298" s="162">
        <v>0</v>
      </c>
      <c r="F298" s="43">
        <v>100</v>
      </c>
      <c r="G298" s="56">
        <v>100</v>
      </c>
      <c r="H298" s="56"/>
      <c r="I298" s="56"/>
      <c r="J298" s="465">
        <f t="shared" si="60"/>
        <v>0</v>
      </c>
    </row>
    <row r="299" spans="1:12" x14ac:dyDescent="0.25">
      <c r="A299" s="525"/>
      <c r="B299" s="429"/>
      <c r="C299" s="430">
        <v>3223</v>
      </c>
      <c r="D299" s="434" t="s">
        <v>167</v>
      </c>
      <c r="E299" s="162">
        <v>0</v>
      </c>
      <c r="F299" s="43">
        <v>0</v>
      </c>
      <c r="G299" s="56">
        <v>0</v>
      </c>
      <c r="H299" s="56"/>
      <c r="I299" s="56"/>
      <c r="J299" s="465"/>
    </row>
    <row r="300" spans="1:12" x14ac:dyDescent="0.25">
      <c r="A300" s="609">
        <v>3224</v>
      </c>
      <c r="B300" s="610"/>
      <c r="C300" s="611"/>
      <c r="D300" s="434" t="s">
        <v>93</v>
      </c>
      <c r="E300" s="162">
        <v>0</v>
      </c>
      <c r="F300" s="43">
        <v>0</v>
      </c>
      <c r="G300" s="56">
        <v>0</v>
      </c>
      <c r="H300" s="56"/>
      <c r="I300" s="56"/>
      <c r="J300" s="465"/>
    </row>
    <row r="301" spans="1:12" x14ac:dyDescent="0.25">
      <c r="A301" s="609">
        <v>3225</v>
      </c>
      <c r="B301" s="610"/>
      <c r="C301" s="611"/>
      <c r="D301" s="434" t="s">
        <v>34</v>
      </c>
      <c r="E301" s="162">
        <v>0</v>
      </c>
      <c r="F301" s="43">
        <v>0</v>
      </c>
      <c r="G301" s="56">
        <v>0</v>
      </c>
      <c r="H301" s="56"/>
      <c r="I301" s="56"/>
      <c r="J301" s="465"/>
    </row>
    <row r="302" spans="1:12" x14ac:dyDescent="0.25">
      <c r="A302" s="609">
        <v>3227</v>
      </c>
      <c r="B302" s="610"/>
      <c r="C302" s="611"/>
      <c r="D302" s="103" t="s">
        <v>80</v>
      </c>
      <c r="E302" s="162">
        <v>0</v>
      </c>
      <c r="F302" s="43">
        <v>0</v>
      </c>
      <c r="G302" s="56">
        <v>0</v>
      </c>
      <c r="H302" s="56"/>
      <c r="I302" s="56"/>
      <c r="J302" s="465"/>
    </row>
    <row r="303" spans="1:12" x14ac:dyDescent="0.25">
      <c r="A303" s="472"/>
      <c r="B303" s="26">
        <v>323</v>
      </c>
      <c r="C303" s="27"/>
      <c r="D303" s="447" t="s">
        <v>36</v>
      </c>
      <c r="E303" s="391">
        <f>E304+E305+E306+E307+E308+E309+E310+E311+E312</f>
        <v>389.86</v>
      </c>
      <c r="F303" s="154">
        <f>F304+F305+F306+F307+F308+F309+F310+F311+F312</f>
        <v>100</v>
      </c>
      <c r="G303" s="154">
        <f>G304+G305+G306+G307+G308+G309+G310+G311+G312</f>
        <v>1000</v>
      </c>
      <c r="H303" s="154">
        <f>H304+H305+H306+H307+H308+H309+H310+H311+H312</f>
        <v>1365</v>
      </c>
      <c r="I303" s="154">
        <f t="shared" si="61"/>
        <v>350.12568614374391</v>
      </c>
      <c r="J303" s="469">
        <f t="shared" si="60"/>
        <v>136.5</v>
      </c>
    </row>
    <row r="304" spans="1:12" x14ac:dyDescent="0.25">
      <c r="A304" s="609">
        <v>3231</v>
      </c>
      <c r="B304" s="610"/>
      <c r="C304" s="611"/>
      <c r="D304" s="217" t="s">
        <v>37</v>
      </c>
      <c r="E304" s="393">
        <v>389.86</v>
      </c>
      <c r="F304" s="43">
        <v>0</v>
      </c>
      <c r="G304" s="56">
        <v>1000</v>
      </c>
      <c r="H304" s="56">
        <v>1365</v>
      </c>
      <c r="I304" s="56">
        <f t="shared" si="61"/>
        <v>350.12568614374391</v>
      </c>
      <c r="J304" s="465">
        <f t="shared" si="60"/>
        <v>136.5</v>
      </c>
    </row>
    <row r="305" spans="1:10" x14ac:dyDescent="0.25">
      <c r="A305" s="609">
        <v>3232</v>
      </c>
      <c r="B305" s="610"/>
      <c r="C305" s="611"/>
      <c r="D305" s="217" t="s">
        <v>57</v>
      </c>
      <c r="E305" s="162">
        <v>0</v>
      </c>
      <c r="F305" s="43">
        <v>0</v>
      </c>
      <c r="G305" s="56">
        <v>0</v>
      </c>
      <c r="H305" s="56"/>
      <c r="I305" s="56"/>
      <c r="J305" s="465"/>
    </row>
    <row r="306" spans="1:10" x14ac:dyDescent="0.25">
      <c r="A306" s="609">
        <v>3233</v>
      </c>
      <c r="B306" s="610"/>
      <c r="C306" s="611"/>
      <c r="D306" s="217" t="s">
        <v>38</v>
      </c>
      <c r="E306" s="162">
        <v>0</v>
      </c>
      <c r="F306" s="43">
        <v>0</v>
      </c>
      <c r="G306" s="56">
        <v>0</v>
      </c>
      <c r="H306" s="56"/>
      <c r="I306" s="56"/>
      <c r="J306" s="465"/>
    </row>
    <row r="307" spans="1:10" x14ac:dyDescent="0.25">
      <c r="A307" s="609">
        <v>3234</v>
      </c>
      <c r="B307" s="610"/>
      <c r="C307" s="611"/>
      <c r="D307" s="217" t="s">
        <v>39</v>
      </c>
      <c r="E307" s="162">
        <v>0</v>
      </c>
      <c r="F307" s="43">
        <v>0</v>
      </c>
      <c r="G307" s="56">
        <v>0</v>
      </c>
      <c r="H307" s="56"/>
      <c r="I307" s="56"/>
      <c r="J307" s="465"/>
    </row>
    <row r="308" spans="1:10" x14ac:dyDescent="0.25">
      <c r="A308" s="609">
        <v>3235</v>
      </c>
      <c r="B308" s="610"/>
      <c r="C308" s="611"/>
      <c r="D308" s="217" t="s">
        <v>40</v>
      </c>
      <c r="E308" s="162">
        <v>0</v>
      </c>
      <c r="F308" s="43">
        <v>0</v>
      </c>
      <c r="G308" s="56">
        <v>0</v>
      </c>
      <c r="H308" s="56"/>
      <c r="I308" s="56"/>
      <c r="J308" s="465"/>
    </row>
    <row r="309" spans="1:10" x14ac:dyDescent="0.25">
      <c r="A309" s="609">
        <v>3236</v>
      </c>
      <c r="B309" s="610"/>
      <c r="C309" s="611"/>
      <c r="D309" s="217" t="s">
        <v>41</v>
      </c>
      <c r="E309" s="162">
        <v>0</v>
      </c>
      <c r="F309" s="43">
        <v>0</v>
      </c>
      <c r="G309" s="56">
        <v>0</v>
      </c>
      <c r="H309" s="56"/>
      <c r="I309" s="56"/>
      <c r="J309" s="465"/>
    </row>
    <row r="310" spans="1:10" x14ac:dyDescent="0.25">
      <c r="A310" s="609">
        <v>3237</v>
      </c>
      <c r="B310" s="610"/>
      <c r="C310" s="611"/>
      <c r="D310" s="217" t="s">
        <v>42</v>
      </c>
      <c r="E310" s="162">
        <v>0</v>
      </c>
      <c r="F310" s="43">
        <v>0</v>
      </c>
      <c r="G310" s="56">
        <v>0</v>
      </c>
      <c r="H310" s="56"/>
      <c r="I310" s="56"/>
      <c r="J310" s="465"/>
    </row>
    <row r="311" spans="1:10" x14ac:dyDescent="0.25">
      <c r="A311" s="609">
        <v>3238</v>
      </c>
      <c r="B311" s="610"/>
      <c r="C311" s="611"/>
      <c r="D311" s="217" t="s">
        <v>43</v>
      </c>
      <c r="E311" s="162">
        <v>0</v>
      </c>
      <c r="F311" s="43">
        <v>0</v>
      </c>
      <c r="G311" s="56">
        <v>0</v>
      </c>
      <c r="H311" s="56"/>
      <c r="I311" s="56"/>
      <c r="J311" s="465"/>
    </row>
    <row r="312" spans="1:10" x14ac:dyDescent="0.25">
      <c r="A312" s="609">
        <v>3239</v>
      </c>
      <c r="B312" s="610"/>
      <c r="C312" s="611"/>
      <c r="D312" s="217" t="s">
        <v>44</v>
      </c>
      <c r="E312" s="162">
        <v>0</v>
      </c>
      <c r="F312" s="43">
        <v>100</v>
      </c>
      <c r="G312" s="56">
        <v>0</v>
      </c>
      <c r="H312" s="56">
        <v>0</v>
      </c>
      <c r="I312" s="56"/>
      <c r="J312" s="465"/>
    </row>
    <row r="313" spans="1:10" x14ac:dyDescent="0.25">
      <c r="A313" s="472"/>
      <c r="B313" s="26">
        <v>329</v>
      </c>
      <c r="C313" s="28"/>
      <c r="D313" s="239" t="s">
        <v>45</v>
      </c>
      <c r="E313" s="391">
        <f>E314</f>
        <v>187.5</v>
      </c>
      <c r="F313" s="154">
        <f>F314</f>
        <v>500</v>
      </c>
      <c r="G313" s="154">
        <f>G314</f>
        <v>631.25</v>
      </c>
      <c r="H313" s="154">
        <f>H314</f>
        <v>631.25</v>
      </c>
      <c r="I313" s="154">
        <f t="shared" si="61"/>
        <v>336.66666666666669</v>
      </c>
      <c r="J313" s="469">
        <f t="shared" si="60"/>
        <v>100</v>
      </c>
    </row>
    <row r="314" spans="1:10" x14ac:dyDescent="0.25">
      <c r="A314" s="471"/>
      <c r="B314" s="429">
        <v>3299</v>
      </c>
      <c r="C314" s="5"/>
      <c r="D314" s="103" t="s">
        <v>45</v>
      </c>
      <c r="E314" s="393">
        <v>187.5</v>
      </c>
      <c r="F314" s="43">
        <v>500</v>
      </c>
      <c r="G314" s="56">
        <v>631.25</v>
      </c>
      <c r="H314" s="56">
        <v>631.25</v>
      </c>
      <c r="I314" s="56">
        <f t="shared" si="61"/>
        <v>336.66666666666669</v>
      </c>
      <c r="J314" s="465">
        <f t="shared" si="60"/>
        <v>100</v>
      </c>
    </row>
    <row r="315" spans="1:10" x14ac:dyDescent="0.25">
      <c r="A315" s="485"/>
      <c r="B315" s="22">
        <v>4</v>
      </c>
      <c r="C315" s="21"/>
      <c r="D315" s="254" t="s">
        <v>15</v>
      </c>
      <c r="E315" s="254"/>
      <c r="F315" s="166">
        <f t="shared" ref="F315:H317" si="66">F316</f>
        <v>0</v>
      </c>
      <c r="G315" s="166">
        <f t="shared" si="66"/>
        <v>0</v>
      </c>
      <c r="H315" s="166">
        <f t="shared" si="66"/>
        <v>0</v>
      </c>
      <c r="I315" s="166"/>
      <c r="J315" s="466"/>
    </row>
    <row r="316" spans="1:10" x14ac:dyDescent="0.25">
      <c r="A316" s="487"/>
      <c r="B316" s="443">
        <v>42</v>
      </c>
      <c r="C316" s="444"/>
      <c r="D316" s="255" t="s">
        <v>24</v>
      </c>
      <c r="E316" s="255"/>
      <c r="F316" s="174">
        <f t="shared" si="66"/>
        <v>0</v>
      </c>
      <c r="G316" s="174">
        <f t="shared" si="66"/>
        <v>0</v>
      </c>
      <c r="H316" s="174">
        <f t="shared" si="66"/>
        <v>0</v>
      </c>
      <c r="I316" s="174"/>
      <c r="J316" s="491"/>
    </row>
    <row r="317" spans="1:10" x14ac:dyDescent="0.25">
      <c r="A317" s="472"/>
      <c r="B317" s="30">
        <v>424</v>
      </c>
      <c r="C317" s="27"/>
      <c r="D317" s="256" t="s">
        <v>200</v>
      </c>
      <c r="E317" s="256"/>
      <c r="F317" s="154">
        <f t="shared" si="66"/>
        <v>0</v>
      </c>
      <c r="G317" s="154">
        <f t="shared" si="66"/>
        <v>0</v>
      </c>
      <c r="H317" s="154">
        <f t="shared" si="66"/>
        <v>0</v>
      </c>
      <c r="I317" s="154"/>
      <c r="J317" s="469"/>
    </row>
    <row r="318" spans="1:10" x14ac:dyDescent="0.25">
      <c r="A318" s="609">
        <v>4241</v>
      </c>
      <c r="B318" s="610"/>
      <c r="C318" s="611"/>
      <c r="D318" s="217" t="s">
        <v>199</v>
      </c>
      <c r="E318" s="340"/>
      <c r="F318" s="43">
        <v>0</v>
      </c>
      <c r="G318" s="56">
        <v>0</v>
      </c>
      <c r="H318" s="56">
        <v>0</v>
      </c>
      <c r="I318" s="56"/>
      <c r="J318" s="465"/>
    </row>
    <row r="319" spans="1:10" x14ac:dyDescent="0.25">
      <c r="A319" s="507" t="s">
        <v>53</v>
      </c>
      <c r="B319" s="72"/>
      <c r="C319" s="73"/>
      <c r="D319" s="243" t="s">
        <v>87</v>
      </c>
      <c r="E319" s="413">
        <f>E321</f>
        <v>611128.63</v>
      </c>
      <c r="F319" s="188">
        <f>F321</f>
        <v>676875.55</v>
      </c>
      <c r="G319" s="188">
        <f>G321</f>
        <v>783877.07000000007</v>
      </c>
      <c r="H319" s="188">
        <f>H321</f>
        <v>719079.73</v>
      </c>
      <c r="I319" s="188">
        <f t="shared" si="61"/>
        <v>117.66421906955986</v>
      </c>
      <c r="J319" s="530">
        <f t="shared" si="60"/>
        <v>91.7337370258834</v>
      </c>
    </row>
    <row r="320" spans="1:10" x14ac:dyDescent="0.25">
      <c r="A320" s="603" t="s">
        <v>132</v>
      </c>
      <c r="B320" s="604"/>
      <c r="C320" s="605"/>
      <c r="D320" s="427" t="s">
        <v>131</v>
      </c>
      <c r="E320" s="162"/>
      <c r="F320" s="43"/>
      <c r="G320" s="56"/>
      <c r="H320" s="56"/>
      <c r="I320" s="56"/>
      <c r="J320" s="465"/>
    </row>
    <row r="321" spans="1:10" x14ac:dyDescent="0.25">
      <c r="A321" s="485"/>
      <c r="B321" s="23">
        <v>3</v>
      </c>
      <c r="C321" s="24"/>
      <c r="D321" s="231" t="s">
        <v>13</v>
      </c>
      <c r="E321" s="389">
        <f>E322+E330</f>
        <v>611128.63</v>
      </c>
      <c r="F321" s="166">
        <f>F322+F330</f>
        <v>676875.55</v>
      </c>
      <c r="G321" s="166">
        <f>G322+G330</f>
        <v>783877.07000000007</v>
      </c>
      <c r="H321" s="166">
        <f>H322+H330</f>
        <v>719079.73</v>
      </c>
      <c r="I321" s="166">
        <f t="shared" si="61"/>
        <v>117.66421906955986</v>
      </c>
      <c r="J321" s="466">
        <f t="shared" si="60"/>
        <v>91.7337370258834</v>
      </c>
    </row>
    <row r="322" spans="1:10" x14ac:dyDescent="0.25">
      <c r="A322" s="487"/>
      <c r="B322" s="440">
        <v>31</v>
      </c>
      <c r="C322" s="441"/>
      <c r="D322" s="238" t="s">
        <v>14</v>
      </c>
      <c r="E322" s="401">
        <f>E323+E325+E327</f>
        <v>595218.39</v>
      </c>
      <c r="F322" s="174">
        <f>F323+F325+F327</f>
        <v>657409.55000000005</v>
      </c>
      <c r="G322" s="174">
        <f>G323+G325+G327</f>
        <v>764769.07000000007</v>
      </c>
      <c r="H322" s="174">
        <f>H323+H325+H327</f>
        <v>700065.64</v>
      </c>
      <c r="I322" s="176">
        <f t="shared" si="61"/>
        <v>117.6149211384413</v>
      </c>
      <c r="J322" s="509">
        <f t="shared" si="60"/>
        <v>91.539481323427481</v>
      </c>
    </row>
    <row r="323" spans="1:10" x14ac:dyDescent="0.25">
      <c r="A323" s="472"/>
      <c r="B323" s="26">
        <v>311</v>
      </c>
      <c r="C323" s="28"/>
      <c r="D323" s="239" t="s">
        <v>88</v>
      </c>
      <c r="E323" s="391">
        <f>E324</f>
        <v>495268.62</v>
      </c>
      <c r="F323" s="154">
        <f>F324</f>
        <v>543270</v>
      </c>
      <c r="G323" s="154">
        <f>G324</f>
        <v>650659.13</v>
      </c>
      <c r="H323" s="154">
        <f>H324</f>
        <v>581103.04</v>
      </c>
      <c r="I323" s="154">
        <f t="shared" si="61"/>
        <v>117.33088197673418</v>
      </c>
      <c r="J323" s="469">
        <f t="shared" si="60"/>
        <v>89.309903328337228</v>
      </c>
    </row>
    <row r="324" spans="1:10" x14ac:dyDescent="0.25">
      <c r="A324" s="609">
        <v>3111</v>
      </c>
      <c r="B324" s="610"/>
      <c r="C324" s="611"/>
      <c r="D324" s="103" t="s">
        <v>64</v>
      </c>
      <c r="E324" s="393">
        <v>495268.62</v>
      </c>
      <c r="F324" s="43">
        <v>543270</v>
      </c>
      <c r="G324" s="56">
        <v>650659.13</v>
      </c>
      <c r="H324" s="56">
        <v>581103.04</v>
      </c>
      <c r="I324" s="56">
        <f t="shared" si="61"/>
        <v>117.33088197673418</v>
      </c>
      <c r="J324" s="465">
        <f t="shared" si="60"/>
        <v>89.309903328337228</v>
      </c>
    </row>
    <row r="325" spans="1:10" x14ac:dyDescent="0.25">
      <c r="A325" s="472"/>
      <c r="B325" s="26">
        <v>312</v>
      </c>
      <c r="C325" s="28"/>
      <c r="D325" s="239" t="s">
        <v>65</v>
      </c>
      <c r="E325" s="391">
        <f>E326</f>
        <v>19639.5</v>
      </c>
      <c r="F325" s="154">
        <f>F326</f>
        <v>24500</v>
      </c>
      <c r="G325" s="154">
        <f>G326</f>
        <v>20000</v>
      </c>
      <c r="H325" s="154">
        <f>H326</f>
        <v>25393.5</v>
      </c>
      <c r="I325" s="154">
        <f t="shared" si="61"/>
        <v>129.29809822042313</v>
      </c>
      <c r="J325" s="469">
        <f t="shared" si="60"/>
        <v>126.96750000000002</v>
      </c>
    </row>
    <row r="326" spans="1:10" x14ac:dyDescent="0.25">
      <c r="A326" s="609">
        <v>3121</v>
      </c>
      <c r="B326" s="610"/>
      <c r="C326" s="611"/>
      <c r="D326" s="103" t="s">
        <v>65</v>
      </c>
      <c r="E326" s="412">
        <v>19639.5</v>
      </c>
      <c r="F326" s="43">
        <v>24500</v>
      </c>
      <c r="G326" s="56">
        <v>20000</v>
      </c>
      <c r="H326" s="56">
        <v>25393.5</v>
      </c>
      <c r="I326" s="56">
        <f t="shared" si="61"/>
        <v>129.29809822042313</v>
      </c>
      <c r="J326" s="465">
        <f t="shared" si="60"/>
        <v>126.96750000000002</v>
      </c>
    </row>
    <row r="327" spans="1:10" x14ac:dyDescent="0.25">
      <c r="A327" s="472"/>
      <c r="B327" s="26">
        <v>313</v>
      </c>
      <c r="C327" s="28"/>
      <c r="D327" s="239" t="s">
        <v>66</v>
      </c>
      <c r="E327" s="391">
        <f>E328+E329</f>
        <v>80310.27</v>
      </c>
      <c r="F327" s="154">
        <f>F328+F329</f>
        <v>89639.55</v>
      </c>
      <c r="G327" s="154">
        <f>G328+G329</f>
        <v>94109.94</v>
      </c>
      <c r="H327" s="154">
        <f>H328+H329</f>
        <v>93569.1</v>
      </c>
      <c r="I327" s="154">
        <f t="shared" ref="I327:I389" si="67">H327/E327*100</f>
        <v>116.50950743908595</v>
      </c>
      <c r="J327" s="469">
        <f t="shared" ref="J327:J389" si="68">H327/G327*100</f>
        <v>99.425310440108674</v>
      </c>
    </row>
    <row r="328" spans="1:10" x14ac:dyDescent="0.25">
      <c r="A328" s="609">
        <v>3132</v>
      </c>
      <c r="B328" s="610"/>
      <c r="C328" s="611"/>
      <c r="D328" s="103" t="s">
        <v>89</v>
      </c>
      <c r="E328" s="162">
        <v>80310.27</v>
      </c>
      <c r="F328" s="43">
        <v>89639.55</v>
      </c>
      <c r="G328" s="56">
        <v>94109.94</v>
      </c>
      <c r="H328" s="56">
        <v>93569.1</v>
      </c>
      <c r="I328" s="56">
        <f t="shared" si="67"/>
        <v>116.50950743908595</v>
      </c>
      <c r="J328" s="465">
        <f t="shared" si="68"/>
        <v>99.425310440108674</v>
      </c>
    </row>
    <row r="329" spans="1:10" ht="26.25" x14ac:dyDescent="0.25">
      <c r="A329" s="609">
        <v>3133</v>
      </c>
      <c r="B329" s="610"/>
      <c r="C329" s="611"/>
      <c r="D329" s="103" t="s">
        <v>90</v>
      </c>
      <c r="E329" s="162">
        <v>0</v>
      </c>
      <c r="F329" s="43">
        <v>0</v>
      </c>
      <c r="G329" s="56">
        <v>0</v>
      </c>
      <c r="H329" s="56">
        <v>0</v>
      </c>
      <c r="I329" s="56"/>
      <c r="J329" s="465"/>
    </row>
    <row r="330" spans="1:10" x14ac:dyDescent="0.25">
      <c r="A330" s="487"/>
      <c r="B330" s="440">
        <v>32</v>
      </c>
      <c r="C330" s="441"/>
      <c r="D330" s="238" t="s">
        <v>20</v>
      </c>
      <c r="E330" s="401">
        <f>E331+E333</f>
        <v>15910.24</v>
      </c>
      <c r="F330" s="174">
        <f>F331+F333</f>
        <v>19466</v>
      </c>
      <c r="G330" s="174">
        <f>G331+G333</f>
        <v>19108</v>
      </c>
      <c r="H330" s="174">
        <f>H331+H333</f>
        <v>19014.09</v>
      </c>
      <c r="I330" s="174">
        <f t="shared" si="67"/>
        <v>119.50850521425195</v>
      </c>
      <c r="J330" s="491">
        <f t="shared" si="68"/>
        <v>99.508530458446714</v>
      </c>
    </row>
    <row r="331" spans="1:10" x14ac:dyDescent="0.25">
      <c r="A331" s="472"/>
      <c r="B331" s="26">
        <v>321</v>
      </c>
      <c r="C331" s="28"/>
      <c r="D331" s="239" t="s">
        <v>27</v>
      </c>
      <c r="E331" s="391">
        <f>E332</f>
        <v>13922.24</v>
      </c>
      <c r="F331" s="154">
        <f>F332</f>
        <v>17450</v>
      </c>
      <c r="G331" s="154">
        <f>G332</f>
        <v>17000</v>
      </c>
      <c r="H331" s="154">
        <f>H332</f>
        <v>16518.09</v>
      </c>
      <c r="I331" s="154">
        <f t="shared" si="67"/>
        <v>118.64534730043441</v>
      </c>
      <c r="J331" s="469">
        <f t="shared" si="68"/>
        <v>97.16523529411765</v>
      </c>
    </row>
    <row r="332" spans="1:10" x14ac:dyDescent="0.25">
      <c r="A332" s="609">
        <v>3212</v>
      </c>
      <c r="B332" s="610"/>
      <c r="C332" s="611"/>
      <c r="D332" s="103" t="s">
        <v>114</v>
      </c>
      <c r="E332" s="162">
        <v>13922.24</v>
      </c>
      <c r="F332" s="43">
        <v>17450</v>
      </c>
      <c r="G332" s="56">
        <v>17000</v>
      </c>
      <c r="H332" s="56">
        <v>16518.09</v>
      </c>
      <c r="I332" s="56">
        <f t="shared" si="67"/>
        <v>118.64534730043441</v>
      </c>
      <c r="J332" s="465">
        <f t="shared" si="68"/>
        <v>97.16523529411765</v>
      </c>
    </row>
    <row r="333" spans="1:10" x14ac:dyDescent="0.25">
      <c r="A333" s="472"/>
      <c r="B333" s="26">
        <v>329</v>
      </c>
      <c r="C333" s="28"/>
      <c r="D333" s="239" t="s">
        <v>45</v>
      </c>
      <c r="E333" s="391">
        <f>E334</f>
        <v>1988</v>
      </c>
      <c r="F333" s="154">
        <f>F334</f>
        <v>2016</v>
      </c>
      <c r="G333" s="154">
        <f>G334</f>
        <v>2108</v>
      </c>
      <c r="H333" s="154">
        <f>H334</f>
        <v>2496</v>
      </c>
      <c r="I333" s="154">
        <f t="shared" si="67"/>
        <v>125.55331991951711</v>
      </c>
      <c r="J333" s="469">
        <f t="shared" si="68"/>
        <v>118.40607210626186</v>
      </c>
    </row>
    <row r="334" spans="1:10" x14ac:dyDescent="0.25">
      <c r="A334" s="609">
        <v>3295</v>
      </c>
      <c r="B334" s="610"/>
      <c r="C334" s="611"/>
      <c r="D334" s="103" t="s">
        <v>91</v>
      </c>
      <c r="E334" s="393">
        <v>1988</v>
      </c>
      <c r="F334" s="43">
        <v>2016</v>
      </c>
      <c r="G334" s="56">
        <v>2108</v>
      </c>
      <c r="H334" s="56">
        <v>2496</v>
      </c>
      <c r="I334" s="56">
        <f t="shared" si="67"/>
        <v>125.55331991951711</v>
      </c>
      <c r="J334" s="465">
        <f t="shared" si="68"/>
        <v>118.40607210626186</v>
      </c>
    </row>
    <row r="335" spans="1:10" x14ac:dyDescent="0.25">
      <c r="A335" s="603" t="s">
        <v>129</v>
      </c>
      <c r="B335" s="604"/>
      <c r="C335" s="605"/>
      <c r="D335" s="427" t="s">
        <v>128</v>
      </c>
      <c r="E335" s="162"/>
      <c r="F335" s="43"/>
      <c r="G335" s="56"/>
      <c r="H335" s="56"/>
      <c r="I335" s="56"/>
      <c r="J335" s="465"/>
    </row>
    <row r="336" spans="1:10" x14ac:dyDescent="0.25">
      <c r="A336" s="485"/>
      <c r="B336" s="23">
        <v>3</v>
      </c>
      <c r="C336" s="24"/>
      <c r="D336" s="231" t="s">
        <v>13</v>
      </c>
      <c r="E336" s="389">
        <f>E337</f>
        <v>0</v>
      </c>
      <c r="F336" s="166">
        <f t="shared" ref="F336:H338" si="69">F337</f>
        <v>0</v>
      </c>
      <c r="G336" s="166">
        <f t="shared" si="69"/>
        <v>0</v>
      </c>
      <c r="H336" s="166">
        <f t="shared" si="69"/>
        <v>0</v>
      </c>
      <c r="I336" s="166"/>
      <c r="J336" s="466"/>
    </row>
    <row r="337" spans="1:10" x14ac:dyDescent="0.25">
      <c r="A337" s="487"/>
      <c r="B337" s="440">
        <v>32</v>
      </c>
      <c r="C337" s="441"/>
      <c r="D337" s="266" t="s">
        <v>20</v>
      </c>
      <c r="E337" s="408">
        <f>E338</f>
        <v>0</v>
      </c>
      <c r="F337" s="185">
        <f t="shared" si="69"/>
        <v>0</v>
      </c>
      <c r="G337" s="185">
        <f t="shared" si="69"/>
        <v>0</v>
      </c>
      <c r="H337" s="185">
        <f t="shared" si="69"/>
        <v>0</v>
      </c>
      <c r="I337" s="174"/>
      <c r="J337" s="491"/>
    </row>
    <row r="338" spans="1:10" x14ac:dyDescent="0.25">
      <c r="A338" s="531">
        <v>323</v>
      </c>
      <c r="B338" s="621"/>
      <c r="C338" s="621"/>
      <c r="D338" s="447" t="s">
        <v>36</v>
      </c>
      <c r="E338" s="414">
        <f>E339</f>
        <v>0</v>
      </c>
      <c r="F338" s="189">
        <f t="shared" si="69"/>
        <v>0</v>
      </c>
      <c r="G338" s="189">
        <f t="shared" si="69"/>
        <v>0</v>
      </c>
      <c r="H338" s="189">
        <f t="shared" si="69"/>
        <v>0</v>
      </c>
      <c r="I338" s="154"/>
      <c r="J338" s="469"/>
    </row>
    <row r="339" spans="1:10" x14ac:dyDescent="0.25">
      <c r="A339" s="471"/>
      <c r="B339" s="610">
        <v>3234</v>
      </c>
      <c r="C339" s="611"/>
      <c r="D339" s="217" t="s">
        <v>39</v>
      </c>
      <c r="E339" s="392">
        <v>0</v>
      </c>
      <c r="F339" s="285">
        <v>0</v>
      </c>
      <c r="G339" s="168"/>
      <c r="H339" s="168"/>
      <c r="I339" s="56"/>
      <c r="J339" s="465"/>
    </row>
    <row r="340" spans="1:10" x14ac:dyDescent="0.25">
      <c r="A340" s="532" t="s">
        <v>159</v>
      </c>
      <c r="B340" s="17"/>
      <c r="C340" s="18"/>
      <c r="D340" s="267" t="s">
        <v>92</v>
      </c>
      <c r="E340" s="179">
        <f>E342+E350</f>
        <v>23950.559999999998</v>
      </c>
      <c r="F340" s="179">
        <f t="shared" ref="F340:H340" si="70">F342+F350</f>
        <v>23000</v>
      </c>
      <c r="G340" s="179">
        <f t="shared" si="70"/>
        <v>28000</v>
      </c>
      <c r="H340" s="179">
        <f t="shared" si="70"/>
        <v>27264.489999999998</v>
      </c>
      <c r="I340" s="188">
        <f t="shared" si="67"/>
        <v>113.83654494926215</v>
      </c>
      <c r="J340" s="530">
        <f t="shared" si="68"/>
        <v>97.373178571428568</v>
      </c>
    </row>
    <row r="341" spans="1:10" x14ac:dyDescent="0.25">
      <c r="A341" s="603" t="s">
        <v>136</v>
      </c>
      <c r="B341" s="604"/>
      <c r="C341" s="605"/>
      <c r="D341" s="268" t="s">
        <v>131</v>
      </c>
      <c r="E341" s="162"/>
      <c r="F341" s="43"/>
      <c r="G341" s="56"/>
      <c r="H341" s="56"/>
      <c r="I341" s="56"/>
      <c r="J341" s="465"/>
    </row>
    <row r="342" spans="1:10" x14ac:dyDescent="0.25">
      <c r="A342" s="515"/>
      <c r="B342" s="23">
        <v>3</v>
      </c>
      <c r="C342" s="24"/>
      <c r="D342" s="433" t="s">
        <v>13</v>
      </c>
      <c r="E342" s="389">
        <f>E343</f>
        <v>22322.17</v>
      </c>
      <c r="F342" s="166">
        <f>F343</f>
        <v>20000</v>
      </c>
      <c r="G342" s="166">
        <f>G343</f>
        <v>24100</v>
      </c>
      <c r="H342" s="166">
        <f>H343</f>
        <v>23579.23</v>
      </c>
      <c r="I342" s="166">
        <f t="shared" si="67"/>
        <v>105.63144174603096</v>
      </c>
      <c r="J342" s="466">
        <f t="shared" si="68"/>
        <v>97.839128630705403</v>
      </c>
    </row>
    <row r="343" spans="1:10" x14ac:dyDescent="0.25">
      <c r="A343" s="516"/>
      <c r="B343" s="440">
        <v>32</v>
      </c>
      <c r="C343" s="441"/>
      <c r="D343" s="242" t="s">
        <v>20</v>
      </c>
      <c r="E343" s="401">
        <f>E344+E347</f>
        <v>22322.17</v>
      </c>
      <c r="F343" s="174">
        <f>F344+F347</f>
        <v>20000</v>
      </c>
      <c r="G343" s="174">
        <f>G344+G347</f>
        <v>24100</v>
      </c>
      <c r="H343" s="174">
        <f>H344+H347</f>
        <v>23579.23</v>
      </c>
      <c r="I343" s="174">
        <f t="shared" si="67"/>
        <v>105.63144174603096</v>
      </c>
      <c r="J343" s="491">
        <f t="shared" si="68"/>
        <v>97.839128630705403</v>
      </c>
    </row>
    <row r="344" spans="1:10" x14ac:dyDescent="0.25">
      <c r="A344" s="475"/>
      <c r="B344" s="26">
        <v>321</v>
      </c>
      <c r="C344" s="28"/>
      <c r="D344" s="447" t="s">
        <v>27</v>
      </c>
      <c r="E344" s="391">
        <f>E345+E346</f>
        <v>0</v>
      </c>
      <c r="F344" s="154">
        <f>F345+F346</f>
        <v>0</v>
      </c>
      <c r="G344" s="154">
        <f>G345+G346</f>
        <v>0</v>
      </c>
      <c r="H344" s="154">
        <f>H345+H346</f>
        <v>0</v>
      </c>
      <c r="I344" s="154"/>
      <c r="J344" s="469"/>
    </row>
    <row r="345" spans="1:10" x14ac:dyDescent="0.25">
      <c r="A345" s="609">
        <v>3212</v>
      </c>
      <c r="B345" s="610"/>
      <c r="C345" s="611"/>
      <c r="D345" s="217" t="s">
        <v>28</v>
      </c>
      <c r="E345" s="162"/>
      <c r="F345" s="43">
        <v>0</v>
      </c>
      <c r="G345" s="56">
        <v>0</v>
      </c>
      <c r="H345" s="56"/>
      <c r="I345" s="56"/>
      <c r="J345" s="465"/>
    </row>
    <row r="346" spans="1:10" x14ac:dyDescent="0.25">
      <c r="A346" s="609">
        <v>3213</v>
      </c>
      <c r="B346" s="610"/>
      <c r="C346" s="611"/>
      <c r="D346" s="217" t="s">
        <v>29</v>
      </c>
      <c r="E346" s="162"/>
      <c r="F346" s="43">
        <v>0</v>
      </c>
      <c r="G346" s="56">
        <v>0</v>
      </c>
      <c r="H346" s="56"/>
      <c r="I346" s="56"/>
      <c r="J346" s="465"/>
    </row>
    <row r="347" spans="1:10" x14ac:dyDescent="0.25">
      <c r="A347" s="472"/>
      <c r="B347" s="26">
        <v>322</v>
      </c>
      <c r="C347" s="27"/>
      <c r="D347" s="447" t="s">
        <v>31</v>
      </c>
      <c r="E347" s="391">
        <f>E348</f>
        <v>22322.17</v>
      </c>
      <c r="F347" s="154">
        <f>F348</f>
        <v>20000</v>
      </c>
      <c r="G347" s="154">
        <f>G348</f>
        <v>24100</v>
      </c>
      <c r="H347" s="154">
        <f>H348</f>
        <v>23579.23</v>
      </c>
      <c r="I347" s="154">
        <f t="shared" si="67"/>
        <v>105.63144174603096</v>
      </c>
      <c r="J347" s="469">
        <f t="shared" si="68"/>
        <v>97.839128630705403</v>
      </c>
    </row>
    <row r="348" spans="1:10" x14ac:dyDescent="0.25">
      <c r="A348" s="609">
        <v>3222</v>
      </c>
      <c r="B348" s="610"/>
      <c r="C348" s="611"/>
      <c r="D348" s="434" t="s">
        <v>63</v>
      </c>
      <c r="E348" s="412">
        <v>22322.17</v>
      </c>
      <c r="F348" s="43">
        <v>20000</v>
      </c>
      <c r="G348" s="56">
        <v>24100</v>
      </c>
      <c r="H348" s="56">
        <v>23579.23</v>
      </c>
      <c r="I348" s="56">
        <f t="shared" si="67"/>
        <v>105.63144174603096</v>
      </c>
      <c r="J348" s="465">
        <f t="shared" si="68"/>
        <v>97.839128630705403</v>
      </c>
    </row>
    <row r="349" spans="1:10" x14ac:dyDescent="0.25">
      <c r="A349" s="612" t="s">
        <v>141</v>
      </c>
      <c r="B349" s="613"/>
      <c r="C349" s="614"/>
      <c r="D349" s="230" t="s">
        <v>135</v>
      </c>
      <c r="E349" s="340"/>
      <c r="F349" s="43"/>
      <c r="G349" s="56"/>
      <c r="H349" s="56"/>
      <c r="I349" s="56"/>
      <c r="J349" s="465"/>
    </row>
    <row r="350" spans="1:10" x14ac:dyDescent="0.25">
      <c r="A350" s="515"/>
      <c r="B350" s="23">
        <v>3</v>
      </c>
      <c r="C350" s="24"/>
      <c r="D350" s="309" t="s">
        <v>13</v>
      </c>
      <c r="E350" s="309">
        <v>1628.39</v>
      </c>
      <c r="F350" s="311">
        <v>3000</v>
      </c>
      <c r="G350" s="330">
        <v>3900</v>
      </c>
      <c r="H350" s="330">
        <v>3685.26</v>
      </c>
      <c r="I350" s="166">
        <f t="shared" si="67"/>
        <v>226.31310681102192</v>
      </c>
      <c r="J350" s="466">
        <f t="shared" si="68"/>
        <v>94.493846153846164</v>
      </c>
    </row>
    <row r="351" spans="1:10" x14ac:dyDescent="0.25">
      <c r="A351" s="516"/>
      <c r="B351" s="440">
        <v>32</v>
      </c>
      <c r="C351" s="441"/>
      <c r="D351" s="310" t="s">
        <v>20</v>
      </c>
      <c r="E351" s="310">
        <v>1628.39</v>
      </c>
      <c r="F351" s="312">
        <v>3000</v>
      </c>
      <c r="G351" s="331">
        <v>3900</v>
      </c>
      <c r="H351" s="331">
        <v>3685.26</v>
      </c>
      <c r="I351" s="174">
        <f t="shared" si="67"/>
        <v>226.31310681102192</v>
      </c>
      <c r="J351" s="491">
        <f t="shared" si="68"/>
        <v>94.493846153846164</v>
      </c>
    </row>
    <row r="352" spans="1:10" x14ac:dyDescent="0.25">
      <c r="A352" s="472"/>
      <c r="B352" s="26">
        <v>322</v>
      </c>
      <c r="C352" s="27"/>
      <c r="D352" s="298" t="s">
        <v>31</v>
      </c>
      <c r="E352" s="313">
        <v>1628.39</v>
      </c>
      <c r="F352" s="313">
        <v>3000</v>
      </c>
      <c r="G352" s="332">
        <v>3900</v>
      </c>
      <c r="H352" s="332">
        <v>3685.26</v>
      </c>
      <c r="I352" s="154">
        <f t="shared" si="67"/>
        <v>226.31310681102192</v>
      </c>
      <c r="J352" s="469">
        <f t="shared" si="68"/>
        <v>94.493846153846164</v>
      </c>
    </row>
    <row r="353" spans="1:10" x14ac:dyDescent="0.25">
      <c r="A353" s="609">
        <v>3222</v>
      </c>
      <c r="B353" s="610"/>
      <c r="C353" s="611"/>
      <c r="D353" s="434" t="s">
        <v>63</v>
      </c>
      <c r="E353" s="162">
        <v>1628.39</v>
      </c>
      <c r="F353" s="43">
        <v>3000</v>
      </c>
      <c r="G353" s="56">
        <v>3900</v>
      </c>
      <c r="H353" s="56">
        <v>3685.26</v>
      </c>
      <c r="I353" s="56">
        <f t="shared" si="67"/>
        <v>226.31310681102192</v>
      </c>
      <c r="J353" s="465">
        <f t="shared" si="68"/>
        <v>94.493846153846164</v>
      </c>
    </row>
    <row r="354" spans="1:10" x14ac:dyDescent="0.25">
      <c r="A354" s="615" t="s">
        <v>156</v>
      </c>
      <c r="B354" s="616"/>
      <c r="C354" s="617"/>
      <c r="D354" s="243" t="s">
        <v>155</v>
      </c>
      <c r="E354" s="415">
        <f>E356</f>
        <v>0</v>
      </c>
      <c r="F354" s="190">
        <f>F356</f>
        <v>0</v>
      </c>
      <c r="G354" s="190">
        <f>G356</f>
        <v>520.82000000000005</v>
      </c>
      <c r="H354" s="190">
        <v>903.1</v>
      </c>
      <c r="I354" s="188"/>
      <c r="J354" s="530">
        <f t="shared" si="68"/>
        <v>173.39963903075918</v>
      </c>
    </row>
    <row r="355" spans="1:10" x14ac:dyDescent="0.25">
      <c r="A355" s="618" t="s">
        <v>157</v>
      </c>
      <c r="B355" s="619"/>
      <c r="C355" s="620"/>
      <c r="D355" s="260" t="s">
        <v>131</v>
      </c>
      <c r="E355" s="162"/>
      <c r="F355" s="43">
        <v>0</v>
      </c>
      <c r="G355" s="56"/>
      <c r="H355" s="56"/>
      <c r="I355" s="56"/>
      <c r="J355" s="465"/>
    </row>
    <row r="356" spans="1:10" x14ac:dyDescent="0.25">
      <c r="A356" s="525"/>
      <c r="B356" s="23">
        <v>3</v>
      </c>
      <c r="C356" s="24"/>
      <c r="D356" s="433" t="s">
        <v>13</v>
      </c>
      <c r="E356" s="389">
        <v>0</v>
      </c>
      <c r="F356" s="166">
        <v>0</v>
      </c>
      <c r="G356" s="166">
        <v>520.82000000000005</v>
      </c>
      <c r="H356" s="166">
        <v>903.1</v>
      </c>
      <c r="I356" s="166"/>
      <c r="J356" s="466">
        <f t="shared" si="68"/>
        <v>173.39963903075918</v>
      </c>
    </row>
    <row r="357" spans="1:10" x14ac:dyDescent="0.25">
      <c r="A357" s="516"/>
      <c r="B357" s="440">
        <v>32</v>
      </c>
      <c r="C357" s="441"/>
      <c r="D357" s="242" t="s">
        <v>20</v>
      </c>
      <c r="E357" s="401">
        <v>0</v>
      </c>
      <c r="F357" s="174">
        <v>0</v>
      </c>
      <c r="G357" s="174">
        <v>520.82000000000005</v>
      </c>
      <c r="H357" s="174">
        <v>903.1</v>
      </c>
      <c r="I357" s="174"/>
      <c r="J357" s="491">
        <f t="shared" si="68"/>
        <v>173.39963903075918</v>
      </c>
    </row>
    <row r="358" spans="1:10" x14ac:dyDescent="0.25">
      <c r="A358" s="472"/>
      <c r="B358" s="26">
        <v>329</v>
      </c>
      <c r="C358" s="28"/>
      <c r="D358" s="239" t="s">
        <v>45</v>
      </c>
      <c r="E358" s="391">
        <v>0</v>
      </c>
      <c r="F358" s="154">
        <v>0</v>
      </c>
      <c r="G358" s="154">
        <v>520.82000000000005</v>
      </c>
      <c r="H358" s="154">
        <v>903.1</v>
      </c>
      <c r="I358" s="154"/>
      <c r="J358" s="469">
        <f t="shared" si="68"/>
        <v>173.39963903075918</v>
      </c>
    </row>
    <row r="359" spans="1:10" x14ac:dyDescent="0.25">
      <c r="A359" s="471"/>
      <c r="B359" s="429">
        <v>3299</v>
      </c>
      <c r="C359" s="5"/>
      <c r="D359" s="103" t="s">
        <v>45</v>
      </c>
      <c r="E359" s="393">
        <v>0</v>
      </c>
      <c r="F359" s="43">
        <v>0</v>
      </c>
      <c r="G359" s="56">
        <v>520.82000000000005</v>
      </c>
      <c r="H359" s="56">
        <v>903.1</v>
      </c>
      <c r="I359" s="56"/>
      <c r="J359" s="465">
        <f t="shared" si="68"/>
        <v>173.39963903075918</v>
      </c>
    </row>
    <row r="360" spans="1:10" x14ac:dyDescent="0.25">
      <c r="A360" s="507" t="s">
        <v>95</v>
      </c>
      <c r="B360" s="76"/>
      <c r="C360" s="73"/>
      <c r="D360" s="269" t="s">
        <v>96</v>
      </c>
      <c r="E360" s="415">
        <f>E362+E382</f>
        <v>22543.95</v>
      </c>
      <c r="F360" s="190">
        <f>F362+F382</f>
        <v>26464.5</v>
      </c>
      <c r="G360" s="190">
        <f>G362+G382</f>
        <v>26861.86</v>
      </c>
      <c r="H360" s="190">
        <f>H362+H382</f>
        <v>23388.17</v>
      </c>
      <c r="I360" s="188">
        <f t="shared" si="67"/>
        <v>103.74477409681975</v>
      </c>
      <c r="J360" s="530">
        <f t="shared" si="68"/>
        <v>87.068319170749902</v>
      </c>
    </row>
    <row r="361" spans="1:10" x14ac:dyDescent="0.25">
      <c r="A361" s="533" t="s">
        <v>141</v>
      </c>
      <c r="B361" s="55"/>
      <c r="C361" s="5"/>
      <c r="D361" s="230" t="s">
        <v>135</v>
      </c>
      <c r="E361" s="162"/>
      <c r="F361" s="43"/>
      <c r="G361" s="56"/>
      <c r="H361" s="56"/>
      <c r="I361" s="56"/>
      <c r="J361" s="465"/>
    </row>
    <row r="362" spans="1:10" x14ac:dyDescent="0.25">
      <c r="A362" s="485"/>
      <c r="B362" s="23">
        <v>3</v>
      </c>
      <c r="C362" s="21"/>
      <c r="D362" s="231" t="s">
        <v>13</v>
      </c>
      <c r="E362" s="389">
        <f>E363+E371</f>
        <v>7465.56</v>
      </c>
      <c r="F362" s="166">
        <f>F363+F371</f>
        <v>9986</v>
      </c>
      <c r="G362" s="166">
        <f>G363+G371</f>
        <v>12754.07</v>
      </c>
      <c r="H362" s="166">
        <f>H363+H371</f>
        <v>10836.869999999999</v>
      </c>
      <c r="I362" s="166">
        <f t="shared" si="67"/>
        <v>145.15816629964797</v>
      </c>
      <c r="J362" s="466">
        <f t="shared" si="68"/>
        <v>84.967935725615433</v>
      </c>
    </row>
    <row r="363" spans="1:10" x14ac:dyDescent="0.25">
      <c r="A363" s="487"/>
      <c r="B363" s="440">
        <v>31</v>
      </c>
      <c r="C363" s="444"/>
      <c r="D363" s="238" t="s">
        <v>14</v>
      </c>
      <c r="E363" s="401">
        <f>E364+E366+E368</f>
        <v>7326.42</v>
      </c>
      <c r="F363" s="174">
        <f>F364+F366+F368</f>
        <v>9786</v>
      </c>
      <c r="G363" s="174">
        <f>G364+G366+G368</f>
        <v>12654.07</v>
      </c>
      <c r="H363" s="174">
        <f>H364+H366+H368</f>
        <v>10806.07</v>
      </c>
      <c r="I363" s="174">
        <f t="shared" si="67"/>
        <v>147.49454713216005</v>
      </c>
      <c r="J363" s="491">
        <f t="shared" si="68"/>
        <v>85.396003025113657</v>
      </c>
    </row>
    <row r="364" spans="1:10" x14ac:dyDescent="0.25">
      <c r="A364" s="472"/>
      <c r="B364" s="26">
        <v>311</v>
      </c>
      <c r="C364" s="27"/>
      <c r="D364" s="239" t="s">
        <v>88</v>
      </c>
      <c r="E364" s="391">
        <f>E365</f>
        <v>6288.76</v>
      </c>
      <c r="F364" s="154">
        <f>F365</f>
        <v>8400</v>
      </c>
      <c r="G364" s="154">
        <f>G365</f>
        <v>10872.15</v>
      </c>
      <c r="H364" s="154">
        <f>H365</f>
        <v>9275.59</v>
      </c>
      <c r="I364" s="154">
        <f t="shared" si="67"/>
        <v>147.49473664124565</v>
      </c>
      <c r="J364" s="469">
        <f t="shared" si="68"/>
        <v>85.315140059693803</v>
      </c>
    </row>
    <row r="365" spans="1:10" x14ac:dyDescent="0.25">
      <c r="A365" s="609">
        <v>3111</v>
      </c>
      <c r="B365" s="610"/>
      <c r="C365" s="611"/>
      <c r="D365" s="103" t="s">
        <v>64</v>
      </c>
      <c r="E365" s="393">
        <v>6288.76</v>
      </c>
      <c r="F365" s="43">
        <v>8400</v>
      </c>
      <c r="G365" s="56">
        <v>10872.15</v>
      </c>
      <c r="H365" s="56">
        <v>9275.59</v>
      </c>
      <c r="I365" s="56">
        <f t="shared" si="67"/>
        <v>147.49473664124565</v>
      </c>
      <c r="J365" s="465">
        <f t="shared" si="68"/>
        <v>85.315140059693803</v>
      </c>
    </row>
    <row r="366" spans="1:10" x14ac:dyDescent="0.25">
      <c r="A366" s="472"/>
      <c r="B366" s="26">
        <v>312</v>
      </c>
      <c r="C366" s="27"/>
      <c r="D366" s="239" t="s">
        <v>65</v>
      </c>
      <c r="E366" s="391">
        <f>E367</f>
        <v>0</v>
      </c>
      <c r="F366" s="53">
        <v>0</v>
      </c>
      <c r="G366" s="154">
        <f>G367</f>
        <v>0</v>
      </c>
      <c r="H366" s="154">
        <f>H367</f>
        <v>0</v>
      </c>
      <c r="I366" s="154"/>
      <c r="J366" s="469"/>
    </row>
    <row r="367" spans="1:10" x14ac:dyDescent="0.25">
      <c r="A367" s="609">
        <v>3121</v>
      </c>
      <c r="B367" s="610"/>
      <c r="C367" s="611"/>
      <c r="D367" s="103" t="s">
        <v>65</v>
      </c>
      <c r="E367" s="393">
        <v>0</v>
      </c>
      <c r="F367" s="43">
        <v>0</v>
      </c>
      <c r="G367" s="56">
        <v>0</v>
      </c>
      <c r="H367" s="56"/>
      <c r="I367" s="56"/>
      <c r="J367" s="465"/>
    </row>
    <row r="368" spans="1:10" x14ac:dyDescent="0.25">
      <c r="A368" s="472"/>
      <c r="B368" s="26">
        <v>313</v>
      </c>
      <c r="C368" s="27"/>
      <c r="D368" s="239" t="s">
        <v>66</v>
      </c>
      <c r="E368" s="391">
        <f>E369+E370</f>
        <v>1037.6600000000001</v>
      </c>
      <c r="F368" s="154">
        <f>F369+F370</f>
        <v>1386</v>
      </c>
      <c r="G368" s="154">
        <f>G369+G370</f>
        <v>1781.92</v>
      </c>
      <c r="H368" s="154">
        <f>H369+H370</f>
        <v>1530.48</v>
      </c>
      <c r="I368" s="154">
        <f t="shared" si="67"/>
        <v>147.49339860840738</v>
      </c>
      <c r="J368" s="469">
        <f t="shared" si="68"/>
        <v>85.889377749842865</v>
      </c>
    </row>
    <row r="369" spans="1:10" x14ac:dyDescent="0.25">
      <c r="A369" s="609">
        <v>3132</v>
      </c>
      <c r="B369" s="610"/>
      <c r="C369" s="611"/>
      <c r="D369" s="103" t="s">
        <v>89</v>
      </c>
      <c r="E369" s="393">
        <v>1037.6600000000001</v>
      </c>
      <c r="F369" s="43">
        <v>1386</v>
      </c>
      <c r="G369" s="56">
        <v>1781.92</v>
      </c>
      <c r="H369" s="56">
        <v>1530.48</v>
      </c>
      <c r="I369" s="56">
        <f t="shared" si="67"/>
        <v>147.49339860840738</v>
      </c>
      <c r="J369" s="465">
        <f t="shared" si="68"/>
        <v>85.889377749842865</v>
      </c>
    </row>
    <row r="370" spans="1:10" ht="26.25" x14ac:dyDescent="0.25">
      <c r="A370" s="609">
        <v>3133</v>
      </c>
      <c r="B370" s="610"/>
      <c r="C370" s="611"/>
      <c r="D370" s="103" t="s">
        <v>90</v>
      </c>
      <c r="E370" s="393">
        <v>0</v>
      </c>
      <c r="F370" s="43">
        <v>0</v>
      </c>
      <c r="G370" s="56">
        <v>0</v>
      </c>
      <c r="H370" s="56"/>
      <c r="I370" s="56"/>
      <c r="J370" s="465"/>
    </row>
    <row r="371" spans="1:10" x14ac:dyDescent="0.25">
      <c r="A371" s="487"/>
      <c r="B371" s="440">
        <v>32</v>
      </c>
      <c r="C371" s="444"/>
      <c r="D371" s="238" t="s">
        <v>20</v>
      </c>
      <c r="E371" s="401">
        <f>E372+E374+E378</f>
        <v>139.13999999999999</v>
      </c>
      <c r="F371" s="174">
        <f>F372+F374+F378</f>
        <v>200</v>
      </c>
      <c r="G371" s="174">
        <f>G372+G374+G378</f>
        <v>100</v>
      </c>
      <c r="H371" s="174">
        <f>H372+H374+H378</f>
        <v>30.8</v>
      </c>
      <c r="I371" s="174">
        <f t="shared" si="67"/>
        <v>22.135978151502087</v>
      </c>
      <c r="J371" s="491">
        <f t="shared" si="68"/>
        <v>30.8</v>
      </c>
    </row>
    <row r="372" spans="1:10" x14ac:dyDescent="0.25">
      <c r="A372" s="472"/>
      <c r="B372" s="26">
        <v>321</v>
      </c>
      <c r="C372" s="27"/>
      <c r="D372" s="239" t="s">
        <v>27</v>
      </c>
      <c r="E372" s="391">
        <f>E373</f>
        <v>0</v>
      </c>
      <c r="F372" s="154">
        <f>F373</f>
        <v>0</v>
      </c>
      <c r="G372" s="154">
        <f>G373</f>
        <v>0</v>
      </c>
      <c r="H372" s="154">
        <f>H373</f>
        <v>0</v>
      </c>
      <c r="I372" s="154"/>
      <c r="J372" s="469"/>
    </row>
    <row r="373" spans="1:10" x14ac:dyDescent="0.25">
      <c r="A373" s="609">
        <v>3212</v>
      </c>
      <c r="B373" s="610"/>
      <c r="C373" s="611"/>
      <c r="D373" s="103" t="s">
        <v>119</v>
      </c>
      <c r="E373" s="393">
        <v>0</v>
      </c>
      <c r="F373" s="43">
        <v>0</v>
      </c>
      <c r="G373" s="56">
        <v>0</v>
      </c>
      <c r="H373" s="56"/>
      <c r="I373" s="56"/>
      <c r="J373" s="465"/>
    </row>
    <row r="374" spans="1:10" x14ac:dyDescent="0.25">
      <c r="A374" s="472"/>
      <c r="B374" s="31">
        <v>322</v>
      </c>
      <c r="C374" s="28"/>
      <c r="D374" s="270" t="s">
        <v>31</v>
      </c>
      <c r="E374" s="391">
        <f>E375+E377</f>
        <v>139.13999999999999</v>
      </c>
      <c r="F374" s="154">
        <f>F375+F376+F377</f>
        <v>200</v>
      </c>
      <c r="G374" s="154">
        <f>G375+G376+G377</f>
        <v>100</v>
      </c>
      <c r="H374" s="154">
        <f>H375+H376+H377</f>
        <v>30.8</v>
      </c>
      <c r="I374" s="154">
        <f t="shared" si="67"/>
        <v>22.135978151502087</v>
      </c>
      <c r="J374" s="469">
        <f t="shared" si="68"/>
        <v>30.8</v>
      </c>
    </row>
    <row r="375" spans="1:10" x14ac:dyDescent="0.25">
      <c r="A375" s="471"/>
      <c r="B375" s="9">
        <v>3221</v>
      </c>
      <c r="C375" s="5"/>
      <c r="D375" s="271" t="s">
        <v>97</v>
      </c>
      <c r="E375" s="393">
        <v>139.13999999999999</v>
      </c>
      <c r="F375" s="43">
        <v>200</v>
      </c>
      <c r="G375" s="56">
        <v>100</v>
      </c>
      <c r="H375" s="56">
        <v>30.8</v>
      </c>
      <c r="I375" s="56">
        <f t="shared" si="67"/>
        <v>22.135978151502087</v>
      </c>
      <c r="J375" s="465">
        <f t="shared" si="68"/>
        <v>30.8</v>
      </c>
    </row>
    <row r="376" spans="1:10" x14ac:dyDescent="0.25">
      <c r="A376" s="471"/>
      <c r="B376" s="9">
        <v>3222</v>
      </c>
      <c r="C376" s="5"/>
      <c r="D376" s="271" t="s">
        <v>63</v>
      </c>
      <c r="E376" s="340"/>
      <c r="F376" s="43">
        <v>0</v>
      </c>
      <c r="G376" s="56"/>
      <c r="H376" s="56"/>
      <c r="I376" s="56"/>
      <c r="J376" s="465"/>
    </row>
    <row r="377" spans="1:10" x14ac:dyDescent="0.25">
      <c r="A377" s="471"/>
      <c r="B377" s="9">
        <v>3225</v>
      </c>
      <c r="C377" s="5"/>
      <c r="D377" s="271" t="s">
        <v>34</v>
      </c>
      <c r="E377" s="393">
        <v>0</v>
      </c>
      <c r="F377" s="43">
        <v>0</v>
      </c>
      <c r="G377" s="56">
        <v>0</v>
      </c>
      <c r="H377" s="56"/>
      <c r="I377" s="56"/>
      <c r="J377" s="465"/>
    </row>
    <row r="378" spans="1:10" x14ac:dyDescent="0.25">
      <c r="A378" s="472"/>
      <c r="B378" s="31">
        <v>323</v>
      </c>
      <c r="C378" s="28"/>
      <c r="D378" s="270" t="s">
        <v>36</v>
      </c>
      <c r="E378" s="391">
        <f>E379+E380</f>
        <v>0</v>
      </c>
      <c r="F378" s="154">
        <f>F379+F380</f>
        <v>0</v>
      </c>
      <c r="G378" s="154">
        <f>G379+G380</f>
        <v>0</v>
      </c>
      <c r="H378" s="154"/>
      <c r="I378" s="154"/>
      <c r="J378" s="469"/>
    </row>
    <row r="379" spans="1:10" x14ac:dyDescent="0.25">
      <c r="A379" s="471"/>
      <c r="B379" s="9">
        <v>3236</v>
      </c>
      <c r="C379" s="5"/>
      <c r="D379" s="271" t="s">
        <v>41</v>
      </c>
      <c r="E379" s="393">
        <v>0</v>
      </c>
      <c r="F379" s="43">
        <v>0</v>
      </c>
      <c r="G379" s="56">
        <v>0</v>
      </c>
      <c r="H379" s="56"/>
      <c r="I379" s="56"/>
      <c r="J379" s="465"/>
    </row>
    <row r="380" spans="1:10" x14ac:dyDescent="0.25">
      <c r="A380" s="471"/>
      <c r="B380" s="9">
        <v>3237</v>
      </c>
      <c r="C380" s="5"/>
      <c r="D380" s="271" t="s">
        <v>42</v>
      </c>
      <c r="E380" s="393">
        <v>0</v>
      </c>
      <c r="F380" s="43">
        <v>0</v>
      </c>
      <c r="G380" s="56">
        <v>0</v>
      </c>
      <c r="H380" s="56"/>
      <c r="I380" s="56"/>
      <c r="J380" s="465"/>
    </row>
    <row r="381" spans="1:10" x14ac:dyDescent="0.25">
      <c r="A381" s="603" t="s">
        <v>142</v>
      </c>
      <c r="B381" s="604"/>
      <c r="C381" s="605"/>
      <c r="D381" s="272" t="s">
        <v>131</v>
      </c>
      <c r="E381" s="393">
        <v>0</v>
      </c>
      <c r="F381" s="43">
        <v>0</v>
      </c>
      <c r="G381" s="56">
        <v>0</v>
      </c>
      <c r="H381" s="56"/>
      <c r="I381" s="56"/>
      <c r="J381" s="465"/>
    </row>
    <row r="382" spans="1:10" x14ac:dyDescent="0.25">
      <c r="A382" s="485"/>
      <c r="B382" s="23">
        <v>3</v>
      </c>
      <c r="C382" s="21"/>
      <c r="D382" s="231" t="s">
        <v>13</v>
      </c>
      <c r="E382" s="389">
        <f>E383+E391</f>
        <v>15078.39</v>
      </c>
      <c r="F382" s="166">
        <f>F383+F391</f>
        <v>16478.5</v>
      </c>
      <c r="G382" s="166">
        <f>G383+G391</f>
        <v>14107.789999999999</v>
      </c>
      <c r="H382" s="166">
        <f>H383+H391</f>
        <v>12551.3</v>
      </c>
      <c r="I382" s="166">
        <f t="shared" si="67"/>
        <v>83.240319424023397</v>
      </c>
      <c r="J382" s="466">
        <f t="shared" si="68"/>
        <v>88.967159278668035</v>
      </c>
    </row>
    <row r="383" spans="1:10" x14ac:dyDescent="0.25">
      <c r="A383" s="487"/>
      <c r="B383" s="440">
        <v>31</v>
      </c>
      <c r="C383" s="444"/>
      <c r="D383" s="238" t="s">
        <v>14</v>
      </c>
      <c r="E383" s="401">
        <f>E384+E386+E388</f>
        <v>14016.9</v>
      </c>
      <c r="F383" s="174">
        <f>F384+F386+F388</f>
        <v>15628.5</v>
      </c>
      <c r="G383" s="174">
        <f>G384+G386+G388</f>
        <v>13340.609999999999</v>
      </c>
      <c r="H383" s="174">
        <f>H384+H386+H388</f>
        <v>11581.56</v>
      </c>
      <c r="I383" s="174">
        <f t="shared" si="67"/>
        <v>82.625687562870525</v>
      </c>
      <c r="J383" s="491">
        <f t="shared" si="68"/>
        <v>86.814321084268258</v>
      </c>
    </row>
    <row r="384" spans="1:10" x14ac:dyDescent="0.25">
      <c r="A384" s="472"/>
      <c r="B384" s="26">
        <v>311</v>
      </c>
      <c r="C384" s="27"/>
      <c r="D384" s="239" t="s">
        <v>88</v>
      </c>
      <c r="E384" s="391">
        <f>E385</f>
        <v>11430.81</v>
      </c>
      <c r="F384" s="154">
        <f>F385</f>
        <v>12900</v>
      </c>
      <c r="G384" s="154">
        <f>G385</f>
        <v>10678.63</v>
      </c>
      <c r="H384" s="154">
        <f>H385</f>
        <v>9340.3799999999992</v>
      </c>
      <c r="I384" s="154">
        <f t="shared" si="67"/>
        <v>81.712319599398469</v>
      </c>
      <c r="J384" s="469">
        <f t="shared" si="68"/>
        <v>87.467961714189926</v>
      </c>
    </row>
    <row r="385" spans="1:10" x14ac:dyDescent="0.25">
      <c r="A385" s="609">
        <v>3111</v>
      </c>
      <c r="B385" s="610"/>
      <c r="C385" s="611"/>
      <c r="D385" s="103" t="s">
        <v>64</v>
      </c>
      <c r="E385" s="393">
        <v>11430.81</v>
      </c>
      <c r="F385" s="43">
        <v>12900</v>
      </c>
      <c r="G385" s="56">
        <v>10678.63</v>
      </c>
      <c r="H385" s="56">
        <v>9340.3799999999992</v>
      </c>
      <c r="I385" s="56">
        <f t="shared" si="67"/>
        <v>81.712319599398469</v>
      </c>
      <c r="J385" s="465">
        <f t="shared" si="68"/>
        <v>87.467961714189926</v>
      </c>
    </row>
    <row r="386" spans="1:10" x14ac:dyDescent="0.25">
      <c r="A386" s="472"/>
      <c r="B386" s="26">
        <v>312</v>
      </c>
      <c r="C386" s="27"/>
      <c r="D386" s="239" t="s">
        <v>65</v>
      </c>
      <c r="E386" s="391">
        <f>E387</f>
        <v>700</v>
      </c>
      <c r="F386" s="53">
        <f>F387</f>
        <v>600</v>
      </c>
      <c r="G386" s="154">
        <f>G387</f>
        <v>900</v>
      </c>
      <c r="H386" s="154">
        <f>H387</f>
        <v>700</v>
      </c>
      <c r="I386" s="154">
        <f t="shared" si="67"/>
        <v>100</v>
      </c>
      <c r="J386" s="469">
        <f t="shared" si="68"/>
        <v>77.777777777777786</v>
      </c>
    </row>
    <row r="387" spans="1:10" x14ac:dyDescent="0.25">
      <c r="A387" s="609">
        <v>3121</v>
      </c>
      <c r="B387" s="610"/>
      <c r="C387" s="611"/>
      <c r="D387" s="103" t="s">
        <v>65</v>
      </c>
      <c r="E387" s="393">
        <v>700</v>
      </c>
      <c r="F387" s="43">
        <v>600</v>
      </c>
      <c r="G387" s="56">
        <v>900</v>
      </c>
      <c r="H387" s="56">
        <v>700</v>
      </c>
      <c r="I387" s="56">
        <f t="shared" si="67"/>
        <v>100</v>
      </c>
      <c r="J387" s="465">
        <f t="shared" si="68"/>
        <v>77.777777777777786</v>
      </c>
    </row>
    <row r="388" spans="1:10" x14ac:dyDescent="0.25">
      <c r="A388" s="472"/>
      <c r="B388" s="26">
        <v>313</v>
      </c>
      <c r="C388" s="27"/>
      <c r="D388" s="239" t="s">
        <v>66</v>
      </c>
      <c r="E388" s="391">
        <f>E389+E390</f>
        <v>1886.09</v>
      </c>
      <c r="F388" s="53">
        <f>F389+F390</f>
        <v>2128.5</v>
      </c>
      <c r="G388" s="154">
        <f>G389+G390</f>
        <v>1761.98</v>
      </c>
      <c r="H388" s="154">
        <f>H389+H390</f>
        <v>1541.18</v>
      </c>
      <c r="I388" s="154">
        <f t="shared" si="67"/>
        <v>81.71296173565419</v>
      </c>
      <c r="J388" s="469">
        <f t="shared" si="68"/>
        <v>87.468643230910686</v>
      </c>
    </row>
    <row r="389" spans="1:10" x14ac:dyDescent="0.25">
      <c r="A389" s="609">
        <v>3132</v>
      </c>
      <c r="B389" s="610"/>
      <c r="C389" s="611"/>
      <c r="D389" s="103" t="s">
        <v>89</v>
      </c>
      <c r="E389" s="393">
        <v>1886.09</v>
      </c>
      <c r="F389" s="43">
        <v>2128.5</v>
      </c>
      <c r="G389" s="56">
        <v>1761.98</v>
      </c>
      <c r="H389" s="56">
        <v>1541.18</v>
      </c>
      <c r="I389" s="56">
        <f t="shared" si="67"/>
        <v>81.71296173565419</v>
      </c>
      <c r="J389" s="465">
        <f t="shared" si="68"/>
        <v>87.468643230910686</v>
      </c>
    </row>
    <row r="390" spans="1:10" ht="26.25" x14ac:dyDescent="0.25">
      <c r="A390" s="609">
        <v>3133</v>
      </c>
      <c r="B390" s="610"/>
      <c r="C390" s="611"/>
      <c r="D390" s="103" t="s">
        <v>90</v>
      </c>
      <c r="E390" s="393">
        <v>0</v>
      </c>
      <c r="F390" s="43">
        <v>0</v>
      </c>
      <c r="G390" s="56">
        <v>0</v>
      </c>
      <c r="H390" s="56"/>
      <c r="I390" s="56"/>
      <c r="J390" s="465"/>
    </row>
    <row r="391" spans="1:10" x14ac:dyDescent="0.25">
      <c r="A391" s="487"/>
      <c r="B391" s="440">
        <v>32</v>
      </c>
      <c r="C391" s="444"/>
      <c r="D391" s="238" t="s">
        <v>20</v>
      </c>
      <c r="E391" s="401">
        <f>E392+E394+E398</f>
        <v>1061.49</v>
      </c>
      <c r="F391" s="45">
        <f>F392+F394+F398</f>
        <v>850</v>
      </c>
      <c r="G391" s="174">
        <f>G392+G394+G398</f>
        <v>767.18</v>
      </c>
      <c r="H391" s="174">
        <f>H392+H394+H398</f>
        <v>969.74</v>
      </c>
      <c r="I391" s="174">
        <f t="shared" ref="I391:I448" si="71">H391/E391*100</f>
        <v>91.356489462924756</v>
      </c>
      <c r="J391" s="491">
        <f t="shared" ref="J391:J448" si="72">H391/G391*100</f>
        <v>126.40319090695795</v>
      </c>
    </row>
    <row r="392" spans="1:10" x14ac:dyDescent="0.25">
      <c r="A392" s="472"/>
      <c r="B392" s="26">
        <v>321</v>
      </c>
      <c r="C392" s="27"/>
      <c r="D392" s="239" t="s">
        <v>27</v>
      </c>
      <c r="E392" s="391">
        <f>E393</f>
        <v>1061.49</v>
      </c>
      <c r="F392" s="53">
        <f>F393</f>
        <v>850</v>
      </c>
      <c r="G392" s="154">
        <f>G393</f>
        <v>634.41</v>
      </c>
      <c r="H392" s="154">
        <f>H393</f>
        <v>836.97</v>
      </c>
      <c r="I392" s="154">
        <f t="shared" si="71"/>
        <v>78.848599609982202</v>
      </c>
      <c r="J392" s="469">
        <f t="shared" si="72"/>
        <v>131.92887880077552</v>
      </c>
    </row>
    <row r="393" spans="1:10" x14ac:dyDescent="0.25">
      <c r="A393" s="609">
        <v>3212</v>
      </c>
      <c r="B393" s="610"/>
      <c r="C393" s="611"/>
      <c r="D393" s="103" t="s">
        <v>119</v>
      </c>
      <c r="E393" s="393">
        <v>1061.49</v>
      </c>
      <c r="F393" s="43">
        <v>850</v>
      </c>
      <c r="G393" s="56">
        <v>634.41</v>
      </c>
      <c r="H393" s="56">
        <v>836.97</v>
      </c>
      <c r="I393" s="56">
        <f t="shared" si="71"/>
        <v>78.848599609982202</v>
      </c>
      <c r="J393" s="465">
        <f t="shared" si="72"/>
        <v>131.92887880077552</v>
      </c>
    </row>
    <row r="394" spans="1:10" x14ac:dyDescent="0.25">
      <c r="A394" s="472"/>
      <c r="B394" s="31">
        <v>322</v>
      </c>
      <c r="C394" s="28"/>
      <c r="D394" s="270" t="s">
        <v>31</v>
      </c>
      <c r="E394" s="391">
        <f>E395+E396+E397</f>
        <v>0</v>
      </c>
      <c r="F394" s="53">
        <f>F395+F396+F397</f>
        <v>0</v>
      </c>
      <c r="G394" s="154">
        <f>G395+G396+G397</f>
        <v>0</v>
      </c>
      <c r="H394" s="154">
        <f>H395+H396+H397</f>
        <v>0</v>
      </c>
      <c r="I394" s="154"/>
      <c r="J394" s="469"/>
    </row>
    <row r="395" spans="1:10" x14ac:dyDescent="0.25">
      <c r="A395" s="471"/>
      <c r="B395" s="9">
        <v>3221</v>
      </c>
      <c r="C395" s="5"/>
      <c r="D395" s="271" t="s">
        <v>97</v>
      </c>
      <c r="E395" s="393">
        <v>0</v>
      </c>
      <c r="F395" s="43">
        <v>0</v>
      </c>
      <c r="G395" s="56">
        <v>0</v>
      </c>
      <c r="H395" s="56"/>
      <c r="I395" s="56"/>
      <c r="J395" s="465"/>
    </row>
    <row r="396" spans="1:10" x14ac:dyDescent="0.25">
      <c r="A396" s="471"/>
      <c r="B396" s="9">
        <v>3222</v>
      </c>
      <c r="C396" s="5"/>
      <c r="D396" s="271" t="s">
        <v>63</v>
      </c>
      <c r="E396" s="393">
        <v>0</v>
      </c>
      <c r="F396" s="43">
        <v>0</v>
      </c>
      <c r="G396" s="56">
        <v>0</v>
      </c>
      <c r="H396" s="56"/>
      <c r="I396" s="56"/>
      <c r="J396" s="465"/>
    </row>
    <row r="397" spans="1:10" x14ac:dyDescent="0.25">
      <c r="A397" s="471"/>
      <c r="B397" s="9">
        <v>3225</v>
      </c>
      <c r="C397" s="5"/>
      <c r="D397" s="271" t="s">
        <v>34</v>
      </c>
      <c r="E397" s="393">
        <v>0</v>
      </c>
      <c r="F397" s="43">
        <v>0</v>
      </c>
      <c r="G397" s="56">
        <v>0</v>
      </c>
      <c r="H397" s="56"/>
      <c r="I397" s="56"/>
      <c r="J397" s="465"/>
    </row>
    <row r="398" spans="1:10" x14ac:dyDescent="0.25">
      <c r="A398" s="472"/>
      <c r="B398" s="31">
        <v>323</v>
      </c>
      <c r="C398" s="28"/>
      <c r="D398" s="270" t="s">
        <v>36</v>
      </c>
      <c r="E398" s="391">
        <f>E399+E400</f>
        <v>0</v>
      </c>
      <c r="F398" s="53">
        <f>F399+F400</f>
        <v>0</v>
      </c>
      <c r="G398" s="154">
        <f>G399+G400</f>
        <v>132.77000000000001</v>
      </c>
      <c r="H398" s="154">
        <f>H399+H400</f>
        <v>132.77000000000001</v>
      </c>
      <c r="I398" s="154"/>
      <c r="J398" s="469">
        <f t="shared" si="72"/>
        <v>100</v>
      </c>
    </row>
    <row r="399" spans="1:10" x14ac:dyDescent="0.25">
      <c r="A399" s="471"/>
      <c r="B399" s="9">
        <v>3236</v>
      </c>
      <c r="C399" s="5"/>
      <c r="D399" s="271" t="s">
        <v>41</v>
      </c>
      <c r="E399" s="393">
        <v>0</v>
      </c>
      <c r="F399" s="43">
        <v>0</v>
      </c>
      <c r="G399" s="56">
        <v>0</v>
      </c>
      <c r="H399" s="56"/>
      <c r="I399" s="56"/>
      <c r="J399" s="465"/>
    </row>
    <row r="400" spans="1:10" x14ac:dyDescent="0.25">
      <c r="A400" s="471"/>
      <c r="B400" s="9">
        <v>3237</v>
      </c>
      <c r="C400" s="5"/>
      <c r="D400" s="271" t="s">
        <v>42</v>
      </c>
      <c r="E400" s="393">
        <v>0</v>
      </c>
      <c r="F400" s="43">
        <v>0</v>
      </c>
      <c r="G400" s="56">
        <v>132.77000000000001</v>
      </c>
      <c r="H400" s="56">
        <v>132.77000000000001</v>
      </c>
      <c r="I400" s="56"/>
      <c r="J400" s="465">
        <f t="shared" si="72"/>
        <v>100</v>
      </c>
    </row>
    <row r="401" spans="1:10" x14ac:dyDescent="0.25">
      <c r="A401" s="507" t="s">
        <v>98</v>
      </c>
      <c r="B401" s="76"/>
      <c r="C401" s="73"/>
      <c r="D401" s="269" t="s">
        <v>74</v>
      </c>
      <c r="E401" s="413">
        <f>E403+E410</f>
        <v>1420</v>
      </c>
      <c r="F401" s="156">
        <f>F403+F410</f>
        <v>240</v>
      </c>
      <c r="G401" s="188">
        <f>G403+G410</f>
        <v>240</v>
      </c>
      <c r="H401" s="188">
        <f>H403+H410</f>
        <v>400.79</v>
      </c>
      <c r="I401" s="188">
        <f t="shared" si="71"/>
        <v>28.224647887323943</v>
      </c>
      <c r="J401" s="530">
        <f t="shared" si="72"/>
        <v>166.99583333333334</v>
      </c>
    </row>
    <row r="402" spans="1:10" x14ac:dyDescent="0.25">
      <c r="A402" s="603" t="s">
        <v>132</v>
      </c>
      <c r="B402" s="604"/>
      <c r="C402" s="605"/>
      <c r="D402" s="273" t="s">
        <v>131</v>
      </c>
      <c r="E402" s="162"/>
      <c r="F402" s="43"/>
      <c r="G402" s="56"/>
      <c r="H402" s="56"/>
      <c r="I402" s="56"/>
      <c r="J402" s="465"/>
    </row>
    <row r="403" spans="1:10" x14ac:dyDescent="0.25">
      <c r="A403" s="485"/>
      <c r="B403" s="92">
        <v>4</v>
      </c>
      <c r="C403" s="24"/>
      <c r="D403" s="274" t="s">
        <v>99</v>
      </c>
      <c r="E403" s="389">
        <f>E404</f>
        <v>1410</v>
      </c>
      <c r="F403" s="44">
        <f>F404</f>
        <v>240</v>
      </c>
      <c r="G403" s="166">
        <f>G404</f>
        <v>240</v>
      </c>
      <c r="H403" s="166">
        <f>H404</f>
        <v>400.79</v>
      </c>
      <c r="I403" s="166">
        <f t="shared" si="71"/>
        <v>28.424822695035463</v>
      </c>
      <c r="J403" s="466">
        <f t="shared" si="72"/>
        <v>166.99583333333334</v>
      </c>
    </row>
    <row r="404" spans="1:10" x14ac:dyDescent="0.25">
      <c r="A404" s="487"/>
      <c r="B404" s="94">
        <v>42</v>
      </c>
      <c r="C404" s="441"/>
      <c r="D404" s="275" t="s">
        <v>100</v>
      </c>
      <c r="E404" s="401">
        <f>E405+E407</f>
        <v>1410</v>
      </c>
      <c r="F404" s="45">
        <f>F405+F407</f>
        <v>240</v>
      </c>
      <c r="G404" s="174">
        <f>G405+G407</f>
        <v>240</v>
      </c>
      <c r="H404" s="174">
        <f>H405+H407</f>
        <v>400.79</v>
      </c>
      <c r="I404" s="174">
        <f t="shared" si="71"/>
        <v>28.424822695035463</v>
      </c>
      <c r="J404" s="491">
        <f t="shared" si="72"/>
        <v>166.99583333333334</v>
      </c>
    </row>
    <row r="405" spans="1:10" x14ac:dyDescent="0.25">
      <c r="A405" s="472"/>
      <c r="B405" s="31">
        <v>422</v>
      </c>
      <c r="C405" s="28"/>
      <c r="D405" s="270" t="s">
        <v>101</v>
      </c>
      <c r="E405" s="391">
        <f>E406</f>
        <v>1100</v>
      </c>
      <c r="F405" s="53">
        <f>F406</f>
        <v>0</v>
      </c>
      <c r="G405" s="154">
        <f>G406</f>
        <v>0</v>
      </c>
      <c r="H405" s="154">
        <f>H406</f>
        <v>0</v>
      </c>
      <c r="I405" s="154">
        <f t="shared" si="71"/>
        <v>0</v>
      </c>
      <c r="J405" s="469"/>
    </row>
    <row r="406" spans="1:10" x14ac:dyDescent="0.25">
      <c r="A406" s="471"/>
      <c r="B406" s="9">
        <v>4221</v>
      </c>
      <c r="C406" s="5"/>
      <c r="D406" s="271" t="s">
        <v>94</v>
      </c>
      <c r="E406" s="393">
        <v>1100</v>
      </c>
      <c r="F406" s="43">
        <v>0</v>
      </c>
      <c r="G406" s="56">
        <v>0</v>
      </c>
      <c r="H406" s="56">
        <v>0</v>
      </c>
      <c r="I406" s="56">
        <f t="shared" si="71"/>
        <v>0</v>
      </c>
      <c r="J406" s="465"/>
    </row>
    <row r="407" spans="1:10" x14ac:dyDescent="0.25">
      <c r="A407" s="472"/>
      <c r="B407" s="31">
        <v>424</v>
      </c>
      <c r="C407" s="28"/>
      <c r="D407" s="270" t="s">
        <v>102</v>
      </c>
      <c r="E407" s="391">
        <f>E408</f>
        <v>310</v>
      </c>
      <c r="F407" s="53">
        <f>F408</f>
        <v>240</v>
      </c>
      <c r="G407" s="154">
        <f>G408</f>
        <v>240</v>
      </c>
      <c r="H407" s="154">
        <f>H408</f>
        <v>400.79</v>
      </c>
      <c r="I407" s="154">
        <f t="shared" si="71"/>
        <v>129.28709677419354</v>
      </c>
      <c r="J407" s="469">
        <f t="shared" si="72"/>
        <v>166.99583333333334</v>
      </c>
    </row>
    <row r="408" spans="1:10" x14ac:dyDescent="0.25">
      <c r="A408" s="471"/>
      <c r="B408" s="9">
        <v>4241</v>
      </c>
      <c r="C408" s="5"/>
      <c r="D408" s="271" t="s">
        <v>103</v>
      </c>
      <c r="E408" s="393">
        <v>310</v>
      </c>
      <c r="F408" s="43">
        <v>240</v>
      </c>
      <c r="G408" s="56">
        <v>240</v>
      </c>
      <c r="H408" s="56">
        <v>400.79</v>
      </c>
      <c r="I408" s="56">
        <f t="shared" si="71"/>
        <v>129.28709677419354</v>
      </c>
      <c r="J408" s="465">
        <f t="shared" si="72"/>
        <v>166.99583333333334</v>
      </c>
    </row>
    <row r="409" spans="1:10" x14ac:dyDescent="0.25">
      <c r="A409" s="603" t="s">
        <v>137</v>
      </c>
      <c r="B409" s="604"/>
      <c r="C409" s="605"/>
      <c r="D409" s="276" t="s">
        <v>133</v>
      </c>
      <c r="E409" s="393">
        <v>0</v>
      </c>
      <c r="F409" s="43">
        <v>0</v>
      </c>
      <c r="G409" s="56">
        <v>0</v>
      </c>
      <c r="H409" s="56"/>
      <c r="I409" s="56"/>
      <c r="J409" s="465"/>
    </row>
    <row r="410" spans="1:10" x14ac:dyDescent="0.25">
      <c r="A410" s="485"/>
      <c r="B410" s="92">
        <v>4</v>
      </c>
      <c r="C410" s="24"/>
      <c r="D410" s="274" t="s">
        <v>99</v>
      </c>
      <c r="E410" s="389">
        <f>E411</f>
        <v>10</v>
      </c>
      <c r="F410" s="44">
        <f>F411</f>
        <v>0</v>
      </c>
      <c r="G410" s="166">
        <f>G411</f>
        <v>0</v>
      </c>
      <c r="H410" s="166"/>
      <c r="I410" s="166">
        <f t="shared" si="71"/>
        <v>0</v>
      </c>
      <c r="J410" s="466"/>
    </row>
    <row r="411" spans="1:10" x14ac:dyDescent="0.25">
      <c r="A411" s="487"/>
      <c r="B411" s="94">
        <v>42</v>
      </c>
      <c r="C411" s="441"/>
      <c r="D411" s="275" t="s">
        <v>100</v>
      </c>
      <c r="E411" s="401">
        <f>E412+E414</f>
        <v>10</v>
      </c>
      <c r="F411" s="45">
        <f>F412+F414</f>
        <v>0</v>
      </c>
      <c r="G411" s="174">
        <f>G412+G414</f>
        <v>0</v>
      </c>
      <c r="H411" s="174"/>
      <c r="I411" s="174">
        <f t="shared" si="71"/>
        <v>0</v>
      </c>
      <c r="J411" s="491"/>
    </row>
    <row r="412" spans="1:10" x14ac:dyDescent="0.25">
      <c r="A412" s="472"/>
      <c r="B412" s="31">
        <v>422</v>
      </c>
      <c r="C412" s="28"/>
      <c r="D412" s="270" t="s">
        <v>101</v>
      </c>
      <c r="E412" s="391">
        <f>E413</f>
        <v>0</v>
      </c>
      <c r="F412" s="53">
        <f>F413</f>
        <v>0</v>
      </c>
      <c r="G412" s="154">
        <f>G413</f>
        <v>0</v>
      </c>
      <c r="H412" s="154"/>
      <c r="I412" s="154"/>
      <c r="J412" s="469"/>
    </row>
    <row r="413" spans="1:10" x14ac:dyDescent="0.25">
      <c r="A413" s="471"/>
      <c r="B413" s="9"/>
      <c r="C413" s="5"/>
      <c r="D413" s="271"/>
      <c r="E413" s="393">
        <v>0</v>
      </c>
      <c r="F413" s="43">
        <v>0</v>
      </c>
      <c r="G413" s="56">
        <v>0</v>
      </c>
      <c r="H413" s="56"/>
      <c r="I413" s="56"/>
      <c r="J413" s="465"/>
    </row>
    <row r="414" spans="1:10" x14ac:dyDescent="0.25">
      <c r="A414" s="472"/>
      <c r="B414" s="31">
        <v>424</v>
      </c>
      <c r="C414" s="28"/>
      <c r="D414" s="270" t="s">
        <v>102</v>
      </c>
      <c r="E414" s="391">
        <f>E415</f>
        <v>10</v>
      </c>
      <c r="F414" s="53">
        <f>F415</f>
        <v>0</v>
      </c>
      <c r="G414" s="154">
        <f>G415</f>
        <v>0</v>
      </c>
      <c r="H414" s="154"/>
      <c r="I414" s="154">
        <f t="shared" si="71"/>
        <v>0</v>
      </c>
      <c r="J414" s="469"/>
    </row>
    <row r="415" spans="1:10" x14ac:dyDescent="0.25">
      <c r="A415" s="471"/>
      <c r="B415" s="9">
        <v>4241</v>
      </c>
      <c r="C415" s="5"/>
      <c r="D415" s="271" t="s">
        <v>103</v>
      </c>
      <c r="E415" s="393">
        <v>10</v>
      </c>
      <c r="F415" s="43">
        <v>0</v>
      </c>
      <c r="G415" s="56">
        <v>0</v>
      </c>
      <c r="H415" s="56"/>
      <c r="I415" s="56">
        <f t="shared" si="71"/>
        <v>0</v>
      </c>
      <c r="J415" s="465"/>
    </row>
    <row r="416" spans="1:10" x14ac:dyDescent="0.25">
      <c r="A416" s="507" t="s">
        <v>104</v>
      </c>
      <c r="B416" s="98"/>
      <c r="C416" s="97"/>
      <c r="D416" s="269" t="s">
        <v>105</v>
      </c>
      <c r="E416" s="413">
        <f>E417</f>
        <v>1510</v>
      </c>
      <c r="F416" s="156">
        <f t="shared" ref="F416:G419" si="73">F417</f>
        <v>3000</v>
      </c>
      <c r="G416" s="188">
        <f t="shared" si="73"/>
        <v>0</v>
      </c>
      <c r="H416" s="188"/>
      <c r="I416" s="188">
        <f t="shared" si="71"/>
        <v>0</v>
      </c>
      <c r="J416" s="530"/>
    </row>
    <row r="417" spans="1:10" x14ac:dyDescent="0.25">
      <c r="A417" s="485"/>
      <c r="B417" s="92">
        <v>4</v>
      </c>
      <c r="C417" s="21"/>
      <c r="D417" s="277" t="s">
        <v>15</v>
      </c>
      <c r="E417" s="389">
        <f>E418</f>
        <v>1510</v>
      </c>
      <c r="F417" s="44">
        <f t="shared" si="73"/>
        <v>3000</v>
      </c>
      <c r="G417" s="166">
        <f t="shared" si="73"/>
        <v>0</v>
      </c>
      <c r="H417" s="166"/>
      <c r="I417" s="166">
        <f t="shared" si="71"/>
        <v>0</v>
      </c>
      <c r="J417" s="466"/>
    </row>
    <row r="418" spans="1:10" x14ac:dyDescent="0.25">
      <c r="A418" s="487"/>
      <c r="B418" s="94">
        <v>45</v>
      </c>
      <c r="C418" s="444"/>
      <c r="D418" s="278" t="s">
        <v>76</v>
      </c>
      <c r="E418" s="401">
        <f>E419</f>
        <v>1510</v>
      </c>
      <c r="F418" s="45">
        <f t="shared" si="73"/>
        <v>3000</v>
      </c>
      <c r="G418" s="174">
        <f t="shared" si="73"/>
        <v>0</v>
      </c>
      <c r="H418" s="174"/>
      <c r="I418" s="174">
        <f t="shared" si="71"/>
        <v>0</v>
      </c>
      <c r="J418" s="491"/>
    </row>
    <row r="419" spans="1:10" x14ac:dyDescent="0.25">
      <c r="A419" s="472"/>
      <c r="B419" s="31">
        <v>451</v>
      </c>
      <c r="C419" s="27"/>
      <c r="D419" s="279" t="s">
        <v>77</v>
      </c>
      <c r="E419" s="391">
        <f>E420</f>
        <v>1510</v>
      </c>
      <c r="F419" s="53">
        <f t="shared" si="73"/>
        <v>3000</v>
      </c>
      <c r="G419" s="154">
        <f t="shared" si="73"/>
        <v>0</v>
      </c>
      <c r="H419" s="154"/>
      <c r="I419" s="154">
        <f t="shared" si="71"/>
        <v>0</v>
      </c>
      <c r="J419" s="469"/>
    </row>
    <row r="420" spans="1:10" x14ac:dyDescent="0.25">
      <c r="A420" s="471"/>
      <c r="B420" s="9">
        <v>4511</v>
      </c>
      <c r="C420" s="5"/>
      <c r="D420" s="280" t="s">
        <v>77</v>
      </c>
      <c r="E420" s="412">
        <v>1510</v>
      </c>
      <c r="F420" s="43">
        <v>3000</v>
      </c>
      <c r="G420" s="56">
        <v>0</v>
      </c>
      <c r="H420" s="56"/>
      <c r="I420" s="56">
        <f t="shared" si="71"/>
        <v>0</v>
      </c>
      <c r="J420" s="465"/>
    </row>
    <row r="421" spans="1:10" x14ac:dyDescent="0.25">
      <c r="A421" s="507" t="s">
        <v>72</v>
      </c>
      <c r="B421" s="76"/>
      <c r="C421" s="73"/>
      <c r="D421" s="269" t="s">
        <v>106</v>
      </c>
      <c r="E421" s="413">
        <f>E422</f>
        <v>0</v>
      </c>
      <c r="F421" s="156">
        <f t="shared" ref="F421:G422" si="74">F422</f>
        <v>0</v>
      </c>
      <c r="G421" s="188">
        <f t="shared" si="74"/>
        <v>0</v>
      </c>
      <c r="H421" s="188"/>
      <c r="I421" s="188"/>
      <c r="J421" s="530"/>
    </row>
    <row r="422" spans="1:10" x14ac:dyDescent="0.25">
      <c r="A422" s="485"/>
      <c r="B422" s="93">
        <v>3</v>
      </c>
      <c r="C422" s="21"/>
      <c r="D422" s="250" t="s">
        <v>13</v>
      </c>
      <c r="E422" s="389">
        <f>E423</f>
        <v>0</v>
      </c>
      <c r="F422" s="44">
        <f t="shared" si="74"/>
        <v>0</v>
      </c>
      <c r="G422" s="166">
        <f t="shared" si="74"/>
        <v>0</v>
      </c>
      <c r="H422" s="166"/>
      <c r="I422" s="166"/>
      <c r="J422" s="466"/>
    </row>
    <row r="423" spans="1:10" x14ac:dyDescent="0.25">
      <c r="A423" s="487"/>
      <c r="B423" s="95">
        <v>32</v>
      </c>
      <c r="C423" s="444"/>
      <c r="D423" s="281" t="s">
        <v>20</v>
      </c>
      <c r="E423" s="401">
        <f>E424+E426</f>
        <v>0</v>
      </c>
      <c r="F423" s="45">
        <f>F424+F426</f>
        <v>0</v>
      </c>
      <c r="G423" s="174">
        <f>G424+G426</f>
        <v>0</v>
      </c>
      <c r="H423" s="174"/>
      <c r="I423" s="174"/>
      <c r="J423" s="491"/>
    </row>
    <row r="424" spans="1:10" x14ac:dyDescent="0.25">
      <c r="A424" s="472"/>
      <c r="B424" s="96">
        <v>322</v>
      </c>
      <c r="C424" s="27"/>
      <c r="D424" s="282" t="s">
        <v>31</v>
      </c>
      <c r="E424" s="391">
        <f>E425</f>
        <v>0</v>
      </c>
      <c r="F424" s="53">
        <f>F425</f>
        <v>0</v>
      </c>
      <c r="G424" s="154">
        <f>G425</f>
        <v>0</v>
      </c>
      <c r="H424" s="154"/>
      <c r="I424" s="154"/>
      <c r="J424" s="469"/>
    </row>
    <row r="425" spans="1:10" x14ac:dyDescent="0.25">
      <c r="A425" s="471"/>
      <c r="B425" s="6">
        <v>3224</v>
      </c>
      <c r="C425" s="5"/>
      <c r="D425" s="217" t="s">
        <v>107</v>
      </c>
      <c r="E425" s="393">
        <v>0</v>
      </c>
      <c r="F425" s="43">
        <v>0</v>
      </c>
      <c r="G425" s="56">
        <v>0</v>
      </c>
      <c r="H425" s="56"/>
      <c r="I425" s="56"/>
      <c r="J425" s="465"/>
    </row>
    <row r="426" spans="1:10" x14ac:dyDescent="0.25">
      <c r="A426" s="472"/>
      <c r="B426" s="96">
        <v>323</v>
      </c>
      <c r="C426" s="27"/>
      <c r="D426" s="282" t="s">
        <v>36</v>
      </c>
      <c r="E426" s="391">
        <f>E427</f>
        <v>0</v>
      </c>
      <c r="F426" s="53">
        <f>F427</f>
        <v>0</v>
      </c>
      <c r="G426" s="154">
        <f>G427</f>
        <v>0</v>
      </c>
      <c r="H426" s="154"/>
      <c r="I426" s="154"/>
      <c r="J426" s="469"/>
    </row>
    <row r="427" spans="1:10" x14ac:dyDescent="0.25">
      <c r="A427" s="471"/>
      <c r="B427" s="6">
        <v>3232</v>
      </c>
      <c r="C427" s="5"/>
      <c r="D427" s="217" t="s">
        <v>108</v>
      </c>
      <c r="E427" s="393"/>
      <c r="F427" s="43">
        <v>0</v>
      </c>
      <c r="G427" s="56"/>
      <c r="H427" s="56"/>
      <c r="I427" s="56"/>
      <c r="J427" s="465"/>
    </row>
    <row r="428" spans="1:10" x14ac:dyDescent="0.25">
      <c r="A428" s="507" t="s">
        <v>109</v>
      </c>
      <c r="B428" s="76"/>
      <c r="C428" s="73"/>
      <c r="D428" s="269" t="s">
        <v>110</v>
      </c>
      <c r="E428" s="413">
        <f>E430+E434</f>
        <v>13662.76</v>
      </c>
      <c r="F428" s="156">
        <f>F430+F434</f>
        <v>11720</v>
      </c>
      <c r="G428" s="188">
        <f>G430+G434</f>
        <v>14020</v>
      </c>
      <c r="H428" s="188">
        <f>H430+H434</f>
        <v>14734.380000000001</v>
      </c>
      <c r="I428" s="188">
        <f t="shared" si="71"/>
        <v>107.84336400551572</v>
      </c>
      <c r="J428" s="530">
        <f t="shared" si="72"/>
        <v>105.09543509272467</v>
      </c>
    </row>
    <row r="429" spans="1:10" x14ac:dyDescent="0.25">
      <c r="A429" s="603" t="s">
        <v>138</v>
      </c>
      <c r="B429" s="604"/>
      <c r="C429" s="605"/>
      <c r="D429" s="273" t="s">
        <v>131</v>
      </c>
      <c r="E429" s="162"/>
      <c r="F429" s="43"/>
      <c r="G429" s="56"/>
      <c r="H429" s="56"/>
      <c r="I429" s="56"/>
      <c r="J429" s="465"/>
    </row>
    <row r="430" spans="1:10" x14ac:dyDescent="0.25">
      <c r="A430" s="485"/>
      <c r="B430" s="92">
        <v>3</v>
      </c>
      <c r="C430" s="24"/>
      <c r="D430" s="244" t="s">
        <v>13</v>
      </c>
      <c r="E430" s="389">
        <f>E431</f>
        <v>13362.48</v>
      </c>
      <c r="F430" s="44">
        <f t="shared" ref="F430:H432" si="75">F431</f>
        <v>11100</v>
      </c>
      <c r="G430" s="166">
        <f t="shared" si="75"/>
        <v>13400</v>
      </c>
      <c r="H430" s="166">
        <f t="shared" si="75"/>
        <v>14364.02</v>
      </c>
      <c r="I430" s="166">
        <f t="shared" si="71"/>
        <v>107.49516556806822</v>
      </c>
      <c r="J430" s="466">
        <f t="shared" si="72"/>
        <v>107.19417910447761</v>
      </c>
    </row>
    <row r="431" spans="1:10" ht="25.5" x14ac:dyDescent="0.25">
      <c r="A431" s="487"/>
      <c r="B431" s="94">
        <v>37</v>
      </c>
      <c r="C431" s="441"/>
      <c r="D431" s="275" t="s">
        <v>111</v>
      </c>
      <c r="E431" s="401">
        <f>E432</f>
        <v>13362.48</v>
      </c>
      <c r="F431" s="45">
        <f t="shared" si="75"/>
        <v>11100</v>
      </c>
      <c r="G431" s="174">
        <f t="shared" si="75"/>
        <v>13400</v>
      </c>
      <c r="H431" s="174">
        <f t="shared" si="75"/>
        <v>14364.02</v>
      </c>
      <c r="I431" s="174">
        <f t="shared" si="71"/>
        <v>107.49516556806822</v>
      </c>
      <c r="J431" s="491">
        <f t="shared" si="72"/>
        <v>107.19417910447761</v>
      </c>
    </row>
    <row r="432" spans="1:10" x14ac:dyDescent="0.25">
      <c r="A432" s="472"/>
      <c r="B432" s="31">
        <v>372</v>
      </c>
      <c r="C432" s="28"/>
      <c r="D432" s="270" t="s">
        <v>70</v>
      </c>
      <c r="E432" s="391">
        <f>E433</f>
        <v>13362.48</v>
      </c>
      <c r="F432" s="53">
        <f t="shared" si="75"/>
        <v>11100</v>
      </c>
      <c r="G432" s="154">
        <f t="shared" si="75"/>
        <v>13400</v>
      </c>
      <c r="H432" s="154">
        <f t="shared" si="75"/>
        <v>14364.02</v>
      </c>
      <c r="I432" s="154">
        <f t="shared" si="71"/>
        <v>107.49516556806822</v>
      </c>
      <c r="J432" s="469">
        <f t="shared" si="72"/>
        <v>107.19417910447761</v>
      </c>
    </row>
    <row r="433" spans="1:10" x14ac:dyDescent="0.25">
      <c r="A433" s="471"/>
      <c r="B433" s="9">
        <v>3722</v>
      </c>
      <c r="C433" s="5"/>
      <c r="D433" s="271" t="s">
        <v>112</v>
      </c>
      <c r="E433" s="162">
        <v>13362.48</v>
      </c>
      <c r="F433" s="43">
        <v>11100</v>
      </c>
      <c r="G433" s="56">
        <v>13400</v>
      </c>
      <c r="H433" s="56">
        <v>14364.02</v>
      </c>
      <c r="I433" s="56">
        <f t="shared" si="71"/>
        <v>107.49516556806822</v>
      </c>
      <c r="J433" s="465">
        <f t="shared" si="72"/>
        <v>107.19417910447761</v>
      </c>
    </row>
    <row r="434" spans="1:10" x14ac:dyDescent="0.25">
      <c r="A434" s="485"/>
      <c r="B434" s="92">
        <v>4</v>
      </c>
      <c r="C434" s="24"/>
      <c r="D434" s="283" t="s">
        <v>15</v>
      </c>
      <c r="E434" s="389">
        <f>E435</f>
        <v>300.27999999999997</v>
      </c>
      <c r="F434" s="44">
        <f t="shared" ref="F434:H436" si="76">F435</f>
        <v>620</v>
      </c>
      <c r="G434" s="166">
        <f t="shared" si="76"/>
        <v>620</v>
      </c>
      <c r="H434" s="166">
        <f t="shared" si="76"/>
        <v>370.36</v>
      </c>
      <c r="I434" s="166">
        <f t="shared" si="71"/>
        <v>123.33821766351407</v>
      </c>
      <c r="J434" s="466">
        <f t="shared" si="72"/>
        <v>59.735483870967741</v>
      </c>
    </row>
    <row r="435" spans="1:10" x14ac:dyDescent="0.25">
      <c r="A435" s="487"/>
      <c r="B435" s="94">
        <v>42</v>
      </c>
      <c r="C435" s="441"/>
      <c r="D435" s="284" t="s">
        <v>24</v>
      </c>
      <c r="E435" s="401">
        <f>E436</f>
        <v>300.27999999999997</v>
      </c>
      <c r="F435" s="45">
        <f t="shared" si="76"/>
        <v>620</v>
      </c>
      <c r="G435" s="174">
        <f t="shared" si="76"/>
        <v>620</v>
      </c>
      <c r="H435" s="174">
        <f t="shared" si="76"/>
        <v>370.36</v>
      </c>
      <c r="I435" s="174">
        <f t="shared" si="71"/>
        <v>123.33821766351407</v>
      </c>
      <c r="J435" s="491">
        <f t="shared" si="72"/>
        <v>59.735483870967741</v>
      </c>
    </row>
    <row r="436" spans="1:10" x14ac:dyDescent="0.25">
      <c r="A436" s="472"/>
      <c r="B436" s="31">
        <v>424</v>
      </c>
      <c r="C436" s="28"/>
      <c r="D436" s="224" t="s">
        <v>102</v>
      </c>
      <c r="E436" s="391">
        <f>E437</f>
        <v>300.27999999999997</v>
      </c>
      <c r="F436" s="53">
        <f t="shared" si="76"/>
        <v>620</v>
      </c>
      <c r="G436" s="154">
        <f t="shared" si="76"/>
        <v>620</v>
      </c>
      <c r="H436" s="154">
        <f t="shared" si="76"/>
        <v>370.36</v>
      </c>
      <c r="I436" s="154">
        <f t="shared" si="71"/>
        <v>123.33821766351407</v>
      </c>
      <c r="J436" s="469">
        <f t="shared" si="72"/>
        <v>59.735483870967741</v>
      </c>
    </row>
    <row r="437" spans="1:10" x14ac:dyDescent="0.25">
      <c r="A437" s="534"/>
      <c r="B437" s="158">
        <v>4241</v>
      </c>
      <c r="C437" s="157"/>
      <c r="D437" s="217" t="s">
        <v>113</v>
      </c>
      <c r="E437" s="393">
        <v>300.27999999999997</v>
      </c>
      <c r="F437" s="43">
        <v>620</v>
      </c>
      <c r="G437" s="56">
        <v>620</v>
      </c>
      <c r="H437" s="56">
        <v>370.36</v>
      </c>
      <c r="I437" s="56">
        <f t="shared" si="71"/>
        <v>123.33821766351407</v>
      </c>
      <c r="J437" s="465">
        <f t="shared" si="72"/>
        <v>59.735483870967741</v>
      </c>
    </row>
    <row r="438" spans="1:10" x14ac:dyDescent="0.25">
      <c r="A438" s="507" t="s">
        <v>211</v>
      </c>
      <c r="B438" s="76"/>
      <c r="C438" s="73"/>
      <c r="D438" s="269" t="s">
        <v>212</v>
      </c>
      <c r="E438" s="188">
        <f t="shared" ref="E438:F438" si="77">E440</f>
        <v>0</v>
      </c>
      <c r="F438" s="188">
        <f t="shared" si="77"/>
        <v>0</v>
      </c>
      <c r="G438" s="188">
        <f>G440</f>
        <v>1185.96</v>
      </c>
      <c r="H438" s="188">
        <f>H440</f>
        <v>1185.96</v>
      </c>
      <c r="I438" s="188"/>
      <c r="J438" s="530">
        <f t="shared" si="72"/>
        <v>100</v>
      </c>
    </row>
    <row r="439" spans="1:10" ht="15" customHeight="1" thickBot="1" x14ac:dyDescent="0.3">
      <c r="A439" s="603" t="s">
        <v>138</v>
      </c>
      <c r="B439" s="604"/>
      <c r="C439" s="605"/>
      <c r="D439" s="273" t="s">
        <v>131</v>
      </c>
      <c r="E439" s="192"/>
      <c r="F439" s="318"/>
      <c r="G439" s="317"/>
      <c r="H439" s="317"/>
      <c r="I439" s="56"/>
      <c r="J439" s="465"/>
    </row>
    <row r="440" spans="1:10" x14ac:dyDescent="0.25">
      <c r="A440" s="485"/>
      <c r="B440" s="93">
        <v>3</v>
      </c>
      <c r="C440" s="21"/>
      <c r="D440" s="250" t="s">
        <v>13</v>
      </c>
      <c r="E440" s="166">
        <f t="shared" ref="E440:H442" si="78">E441</f>
        <v>0</v>
      </c>
      <c r="F440" s="166">
        <f t="shared" si="78"/>
        <v>0</v>
      </c>
      <c r="G440" s="166">
        <f t="shared" si="78"/>
        <v>1185.96</v>
      </c>
      <c r="H440" s="166">
        <f t="shared" si="78"/>
        <v>1185.96</v>
      </c>
      <c r="I440" s="166"/>
      <c r="J440" s="466">
        <f t="shared" si="72"/>
        <v>100</v>
      </c>
    </row>
    <row r="441" spans="1:10" x14ac:dyDescent="0.25">
      <c r="A441" s="487"/>
      <c r="B441" s="95">
        <v>32</v>
      </c>
      <c r="C441" s="444"/>
      <c r="D441" s="281" t="s">
        <v>20</v>
      </c>
      <c r="E441" s="174">
        <f t="shared" si="78"/>
        <v>0</v>
      </c>
      <c r="F441" s="174">
        <f t="shared" si="78"/>
        <v>0</v>
      </c>
      <c r="G441" s="174">
        <f>G442</f>
        <v>1185.96</v>
      </c>
      <c r="H441" s="174">
        <f>H442</f>
        <v>1185.96</v>
      </c>
      <c r="I441" s="174"/>
      <c r="J441" s="491">
        <f t="shared" si="72"/>
        <v>100</v>
      </c>
    </row>
    <row r="442" spans="1:10" x14ac:dyDescent="0.25">
      <c r="A442" s="472"/>
      <c r="B442" s="96">
        <v>322</v>
      </c>
      <c r="C442" s="27"/>
      <c r="D442" s="282" t="s">
        <v>31</v>
      </c>
      <c r="E442" s="154">
        <f t="shared" si="78"/>
        <v>0</v>
      </c>
      <c r="F442" s="154">
        <f t="shared" si="78"/>
        <v>0</v>
      </c>
      <c r="G442" s="154">
        <f>G443</f>
        <v>1185.96</v>
      </c>
      <c r="H442" s="154">
        <f>H443</f>
        <v>1185.96</v>
      </c>
      <c r="I442" s="154"/>
      <c r="J442" s="469">
        <f t="shared" si="72"/>
        <v>100</v>
      </c>
    </row>
    <row r="443" spans="1:10" x14ac:dyDescent="0.25">
      <c r="A443" s="471"/>
      <c r="B443" s="6">
        <v>3221</v>
      </c>
      <c r="C443" s="5"/>
      <c r="D443" s="271" t="s">
        <v>97</v>
      </c>
      <c r="E443" s="56">
        <v>0</v>
      </c>
      <c r="F443" s="56">
        <v>0</v>
      </c>
      <c r="G443" s="56">
        <v>1185.96</v>
      </c>
      <c r="H443" s="56">
        <v>1185.96</v>
      </c>
      <c r="I443" s="56"/>
      <c r="J443" s="465">
        <f t="shared" si="72"/>
        <v>100</v>
      </c>
    </row>
    <row r="444" spans="1:10" ht="30" x14ac:dyDescent="0.25">
      <c r="A444" s="507" t="s">
        <v>216</v>
      </c>
      <c r="B444" s="76"/>
      <c r="C444" s="73"/>
      <c r="D444" s="269" t="s">
        <v>217</v>
      </c>
      <c r="E444" s="156">
        <f>E446</f>
        <v>260.93</v>
      </c>
      <c r="F444" s="156">
        <f>F446</f>
        <v>260</v>
      </c>
      <c r="G444" s="188">
        <f>G446</f>
        <v>249.07</v>
      </c>
      <c r="H444" s="188">
        <f>H446</f>
        <v>249.07</v>
      </c>
      <c r="I444" s="188">
        <f t="shared" si="71"/>
        <v>95.45471965661288</v>
      </c>
      <c r="J444" s="530">
        <f t="shared" si="72"/>
        <v>100</v>
      </c>
    </row>
    <row r="445" spans="1:10" ht="15" customHeight="1" x14ac:dyDescent="0.25">
      <c r="A445" s="603" t="s">
        <v>138</v>
      </c>
      <c r="B445" s="604"/>
      <c r="C445" s="605"/>
      <c r="D445" s="273" t="s">
        <v>131</v>
      </c>
      <c r="E445" s="340"/>
      <c r="F445" s="318"/>
      <c r="G445" s="317"/>
      <c r="H445" s="317"/>
      <c r="I445" s="56"/>
      <c r="J445" s="465"/>
    </row>
    <row r="446" spans="1:10" x14ac:dyDescent="0.25">
      <c r="A446" s="485"/>
      <c r="B446" s="93">
        <v>3</v>
      </c>
      <c r="C446" s="21"/>
      <c r="D446" s="250" t="s">
        <v>13</v>
      </c>
      <c r="E446" s="44">
        <f t="shared" ref="E446:H446" si="79">E447</f>
        <v>260.93</v>
      </c>
      <c r="F446" s="44">
        <f t="shared" si="79"/>
        <v>260</v>
      </c>
      <c r="G446" s="166">
        <f t="shared" si="79"/>
        <v>249.07</v>
      </c>
      <c r="H446" s="166">
        <f t="shared" si="79"/>
        <v>249.07</v>
      </c>
      <c r="I446" s="166">
        <f t="shared" si="71"/>
        <v>95.45471965661288</v>
      </c>
      <c r="J446" s="466">
        <f t="shared" si="72"/>
        <v>100</v>
      </c>
    </row>
    <row r="447" spans="1:10" x14ac:dyDescent="0.25">
      <c r="A447" s="606">
        <v>381</v>
      </c>
      <c r="B447" s="607"/>
      <c r="C447" s="608"/>
      <c r="D447" s="263" t="s">
        <v>168</v>
      </c>
      <c r="E447" s="187">
        <f>E448</f>
        <v>260.93</v>
      </c>
      <c r="F447" s="187">
        <f>F448</f>
        <v>260</v>
      </c>
      <c r="G447" s="187">
        <f>G448</f>
        <v>249.07</v>
      </c>
      <c r="H447" s="187">
        <f>H448</f>
        <v>249.07</v>
      </c>
      <c r="I447" s="187">
        <f t="shared" si="71"/>
        <v>95.45471965661288</v>
      </c>
      <c r="J447" s="535">
        <f t="shared" si="72"/>
        <v>100</v>
      </c>
    </row>
    <row r="448" spans="1:10" ht="15.75" thickBot="1" x14ac:dyDescent="0.3">
      <c r="A448" s="536"/>
      <c r="B448" s="537"/>
      <c r="C448" s="538">
        <v>3812</v>
      </c>
      <c r="D448" s="539" t="s">
        <v>169</v>
      </c>
      <c r="E448" s="540">
        <v>260.93</v>
      </c>
      <c r="F448" s="541">
        <v>260</v>
      </c>
      <c r="G448" s="542">
        <v>249.07</v>
      </c>
      <c r="H448" s="542">
        <v>249.07</v>
      </c>
      <c r="I448" s="543">
        <f t="shared" si="71"/>
        <v>95.45471965661288</v>
      </c>
      <c r="J448" s="544">
        <f t="shared" si="72"/>
        <v>100</v>
      </c>
    </row>
  </sheetData>
  <mergeCells count="199">
    <mergeCell ref="A67:C67"/>
    <mergeCell ref="A66:C66"/>
    <mergeCell ref="A87:C87"/>
    <mergeCell ref="A89:C89"/>
    <mergeCell ref="A91:C91"/>
    <mergeCell ref="A92:C92"/>
    <mergeCell ref="A95:C95"/>
    <mergeCell ref="A96:C96"/>
    <mergeCell ref="A71:C71"/>
    <mergeCell ref="A73:C73"/>
    <mergeCell ref="A75:C75"/>
    <mergeCell ref="A76:C76"/>
    <mergeCell ref="A79:C79"/>
    <mergeCell ref="A80:C80"/>
    <mergeCell ref="A81:C81"/>
    <mergeCell ref="A82:C82"/>
    <mergeCell ref="A83:C83"/>
    <mergeCell ref="A9:C9"/>
    <mergeCell ref="A10:C10"/>
    <mergeCell ref="A11:C11"/>
    <mergeCell ref="A12:C12"/>
    <mergeCell ref="A14:C14"/>
    <mergeCell ref="A18:C18"/>
    <mergeCell ref="A1:I1"/>
    <mergeCell ref="A3:I3"/>
    <mergeCell ref="A5:C5"/>
    <mergeCell ref="A6:C6"/>
    <mergeCell ref="A7:C7"/>
    <mergeCell ref="A8:C8"/>
    <mergeCell ref="A54:C54"/>
    <mergeCell ref="A56:C56"/>
    <mergeCell ref="A57:C57"/>
    <mergeCell ref="A58:C58"/>
    <mergeCell ref="A59:C59"/>
    <mergeCell ref="A60:C60"/>
    <mergeCell ref="A19:C19"/>
    <mergeCell ref="A20:C20"/>
    <mergeCell ref="A45:C45"/>
    <mergeCell ref="A46:C46"/>
    <mergeCell ref="A47:C47"/>
    <mergeCell ref="A48:C48"/>
    <mergeCell ref="A107:C107"/>
    <mergeCell ref="A110:C110"/>
    <mergeCell ref="A111:C111"/>
    <mergeCell ref="A112:C112"/>
    <mergeCell ref="A113:C113"/>
    <mergeCell ref="A114:C114"/>
    <mergeCell ref="A97:C97"/>
    <mergeCell ref="A98:C98"/>
    <mergeCell ref="A102:C102"/>
    <mergeCell ref="A104:C104"/>
    <mergeCell ref="A106:C106"/>
    <mergeCell ref="A131:C131"/>
    <mergeCell ref="A132:C132"/>
    <mergeCell ref="A133:C133"/>
    <mergeCell ref="A136:C136"/>
    <mergeCell ref="A128:C128"/>
    <mergeCell ref="A129:C129"/>
    <mergeCell ref="A118:C118"/>
    <mergeCell ref="A120:C120"/>
    <mergeCell ref="A122:C122"/>
    <mergeCell ref="A123:C123"/>
    <mergeCell ref="A126:C126"/>
    <mergeCell ref="A127:C127"/>
    <mergeCell ref="A173:C173"/>
    <mergeCell ref="A174:C174"/>
    <mergeCell ref="A175:C175"/>
    <mergeCell ref="A176:C176"/>
    <mergeCell ref="A177:C177"/>
    <mergeCell ref="A178:C178"/>
    <mergeCell ref="A137:C137"/>
    <mergeCell ref="A157:C157"/>
    <mergeCell ref="A161:C161"/>
    <mergeCell ref="A164:C164"/>
    <mergeCell ref="A165:C165"/>
    <mergeCell ref="A166:C166"/>
    <mergeCell ref="A143:C143"/>
    <mergeCell ref="A144:C144"/>
    <mergeCell ref="A156:C156"/>
    <mergeCell ref="A150:C150"/>
    <mergeCell ref="A151:C151"/>
    <mergeCell ref="A204:C204"/>
    <mergeCell ref="A206:C206"/>
    <mergeCell ref="A207:C207"/>
    <mergeCell ref="A208:C208"/>
    <mergeCell ref="A209:C209"/>
    <mergeCell ref="A210:C210"/>
    <mergeCell ref="A189:C189"/>
    <mergeCell ref="A190:C190"/>
    <mergeCell ref="A195:C195"/>
    <mergeCell ref="A198:C198"/>
    <mergeCell ref="A202:C202"/>
    <mergeCell ref="A203:C203"/>
    <mergeCell ref="B218:C218"/>
    <mergeCell ref="B219:C219"/>
    <mergeCell ref="B220:C220"/>
    <mergeCell ref="B221:C221"/>
    <mergeCell ref="A223:C223"/>
    <mergeCell ref="A224:C224"/>
    <mergeCell ref="A211:C211"/>
    <mergeCell ref="B213:C213"/>
    <mergeCell ref="B214:C214"/>
    <mergeCell ref="B215:C215"/>
    <mergeCell ref="B216:C216"/>
    <mergeCell ref="B217:C217"/>
    <mergeCell ref="A239:C239"/>
    <mergeCell ref="A243:C243"/>
    <mergeCell ref="A244:C244"/>
    <mergeCell ref="A245:C245"/>
    <mergeCell ref="A246:C246"/>
    <mergeCell ref="A248:C248"/>
    <mergeCell ref="A225:C225"/>
    <mergeCell ref="A226:C226"/>
    <mergeCell ref="A227:C227"/>
    <mergeCell ref="A230:C230"/>
    <mergeCell ref="A231:C231"/>
    <mergeCell ref="A236:C236"/>
    <mergeCell ref="B256:C256"/>
    <mergeCell ref="B257:C257"/>
    <mergeCell ref="B258:C258"/>
    <mergeCell ref="B259:C259"/>
    <mergeCell ref="B260:C260"/>
    <mergeCell ref="B261:C261"/>
    <mergeCell ref="A249:C249"/>
    <mergeCell ref="A250:C250"/>
    <mergeCell ref="A251:C251"/>
    <mergeCell ref="A252:C252"/>
    <mergeCell ref="A253:C253"/>
    <mergeCell ref="B255:C255"/>
    <mergeCell ref="A269:C269"/>
    <mergeCell ref="A270:C270"/>
    <mergeCell ref="A271:C271"/>
    <mergeCell ref="A272:C272"/>
    <mergeCell ref="A277:C277"/>
    <mergeCell ref="A278:C278"/>
    <mergeCell ref="B262:C262"/>
    <mergeCell ref="B263:C263"/>
    <mergeCell ref="A265:C265"/>
    <mergeCell ref="A266:C266"/>
    <mergeCell ref="A267:C267"/>
    <mergeCell ref="A268:C268"/>
    <mergeCell ref="A294:C294"/>
    <mergeCell ref="A295:C295"/>
    <mergeCell ref="A297:C297"/>
    <mergeCell ref="A298:C298"/>
    <mergeCell ref="A300:C300"/>
    <mergeCell ref="A301:C301"/>
    <mergeCell ref="A280:C280"/>
    <mergeCell ref="A281:C281"/>
    <mergeCell ref="A282:C282"/>
    <mergeCell ref="A284:C284"/>
    <mergeCell ref="A285:C285"/>
    <mergeCell ref="A289:C289"/>
    <mergeCell ref="A309:C309"/>
    <mergeCell ref="A310:C310"/>
    <mergeCell ref="A311:C311"/>
    <mergeCell ref="A312:C312"/>
    <mergeCell ref="A318:C318"/>
    <mergeCell ref="A320:C320"/>
    <mergeCell ref="A302:C302"/>
    <mergeCell ref="A304:C304"/>
    <mergeCell ref="A305:C305"/>
    <mergeCell ref="A306:C306"/>
    <mergeCell ref="A307:C307"/>
    <mergeCell ref="A308:C308"/>
    <mergeCell ref="A335:C335"/>
    <mergeCell ref="B338:C338"/>
    <mergeCell ref="B339:C339"/>
    <mergeCell ref="A341:C341"/>
    <mergeCell ref="A345:C345"/>
    <mergeCell ref="A346:C346"/>
    <mergeCell ref="A324:C324"/>
    <mergeCell ref="A326:C326"/>
    <mergeCell ref="A328:C328"/>
    <mergeCell ref="A329:C329"/>
    <mergeCell ref="A332:C332"/>
    <mergeCell ref="A334:C334"/>
    <mergeCell ref="A367:C367"/>
    <mergeCell ref="A369:C369"/>
    <mergeCell ref="A370:C370"/>
    <mergeCell ref="A373:C373"/>
    <mergeCell ref="A381:C381"/>
    <mergeCell ref="A385:C385"/>
    <mergeCell ref="A348:C348"/>
    <mergeCell ref="A349:C349"/>
    <mergeCell ref="A353:C353"/>
    <mergeCell ref="A354:C354"/>
    <mergeCell ref="A355:C355"/>
    <mergeCell ref="A365:C365"/>
    <mergeCell ref="A429:C429"/>
    <mergeCell ref="A439:C439"/>
    <mergeCell ref="A445:C445"/>
    <mergeCell ref="A447:C447"/>
    <mergeCell ref="A387:C387"/>
    <mergeCell ref="A389:C389"/>
    <mergeCell ref="A390:C390"/>
    <mergeCell ref="A393:C393"/>
    <mergeCell ref="A402:C402"/>
    <mergeCell ref="A409:C409"/>
  </mergeCells>
  <phoneticPr fontId="28" type="noConversion"/>
  <pageMargins left="0.25" right="0.25" top="0.75" bottom="0.75" header="0.3" footer="0.3"/>
  <pageSetup paperSize="9" scale="1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List1</vt:lpstr>
      <vt:lpstr>SAŽETAK </vt:lpstr>
      <vt:lpstr>Račun prihoda i rashoda</vt:lpstr>
      <vt:lpstr> Prihodi i rashodi po izvorima</vt:lpstr>
      <vt:lpstr>POSEBNI DIO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Racunovodstvo</cp:lastModifiedBy>
  <cp:lastPrinted>2026-02-25T08:57:17Z</cp:lastPrinted>
  <dcterms:created xsi:type="dcterms:W3CDTF">2022-08-12T12:51:27Z</dcterms:created>
  <dcterms:modified xsi:type="dcterms:W3CDTF">2026-02-25T10:00:41Z</dcterms:modified>
</cp:coreProperties>
</file>