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POLUGODIŠNJI IZVJEŠTAJU 1. -6. 2025\"/>
    </mc:Choice>
  </mc:AlternateContent>
  <xr:revisionPtr revIDLastSave="0" documentId="13_ncr:1_{BF2CD285-BF12-4A7A-BCA9-1E3A06A7A6DF}" xr6:coauthVersionLast="47" xr6:coauthVersionMax="47" xr10:uidLastSave="{00000000-0000-0000-0000-000000000000}"/>
  <bookViews>
    <workbookView xWindow="-120" yWindow="-120" windowWidth="29040" windowHeight="15720" tabRatio="875" firstSheet="1" activeTab="1" xr2:uid="{00000000-000D-0000-FFFF-FFFF00000000}"/>
  </bookViews>
  <sheets>
    <sheet name="List1" sheetId="8" state="hidden" r:id="rId1"/>
    <sheet name="SAŽETAK 0625" sheetId="15" r:id="rId2"/>
    <sheet name="Račun prihoda i rashoda" sheetId="11" r:id="rId3"/>
    <sheet name=" Prihodi i rashodi po izvorima" sheetId="3" r:id="rId4"/>
    <sheet name="FUNKCIJSKA KLASIFIKACIJA" sheetId="12" r:id="rId5"/>
    <sheet name="račun financiranja" sheetId="13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2" i="7" l="1"/>
  <c r="G539" i="7"/>
  <c r="G403" i="7"/>
  <c r="G308" i="7"/>
  <c r="G351" i="7"/>
  <c r="H26" i="11"/>
  <c r="G26" i="11"/>
  <c r="F25" i="3"/>
  <c r="G26" i="3"/>
  <c r="G27" i="3"/>
  <c r="G28" i="3"/>
  <c r="G29" i="3"/>
  <c r="G30" i="3"/>
  <c r="G31" i="3"/>
  <c r="G32" i="3"/>
  <c r="G25" i="3"/>
  <c r="G12" i="3"/>
  <c r="G13" i="3"/>
  <c r="G14" i="3"/>
  <c r="G15" i="3"/>
  <c r="G16" i="3"/>
  <c r="G17" i="3"/>
  <c r="G18" i="3"/>
  <c r="G11" i="3"/>
  <c r="F12" i="12"/>
  <c r="F13" i="12"/>
  <c r="F14" i="12"/>
  <c r="F15" i="12"/>
  <c r="F16" i="12"/>
  <c r="E12" i="12"/>
  <c r="E13" i="12"/>
  <c r="E14" i="12"/>
  <c r="E15" i="12"/>
  <c r="E16" i="12"/>
  <c r="F11" i="12"/>
  <c r="E11" i="12"/>
  <c r="D11" i="12"/>
  <c r="C11" i="12"/>
  <c r="D12" i="12"/>
  <c r="C12" i="12"/>
  <c r="H30" i="15" l="1"/>
  <c r="E27" i="11"/>
  <c r="E12" i="11"/>
  <c r="F26" i="3"/>
  <c r="F27" i="3"/>
  <c r="F28" i="3"/>
  <c r="F29" i="3"/>
  <c r="F30" i="3"/>
  <c r="F31" i="3"/>
  <c r="F32" i="3"/>
  <c r="F12" i="3"/>
  <c r="F13" i="3"/>
  <c r="F14" i="3"/>
  <c r="F15" i="3"/>
  <c r="F16" i="3"/>
  <c r="F17" i="3"/>
  <c r="F18" i="3"/>
  <c r="E11" i="3"/>
  <c r="F11" i="3" s="1"/>
  <c r="E25" i="3"/>
  <c r="H27" i="11"/>
  <c r="H28" i="11"/>
  <c r="H29" i="11"/>
  <c r="H30" i="11"/>
  <c r="H31" i="11"/>
  <c r="H32" i="11"/>
  <c r="H33" i="11"/>
  <c r="H34" i="11"/>
  <c r="H35" i="11"/>
  <c r="G27" i="11"/>
  <c r="G28" i="11"/>
  <c r="G29" i="11"/>
  <c r="G30" i="11"/>
  <c r="G31" i="11"/>
  <c r="G32" i="11"/>
  <c r="G33" i="11"/>
  <c r="G34" i="11"/>
  <c r="F33" i="11"/>
  <c r="F27" i="11"/>
  <c r="H13" i="11"/>
  <c r="H14" i="11"/>
  <c r="H16" i="11"/>
  <c r="H17" i="11"/>
  <c r="H18" i="11"/>
  <c r="H12" i="11"/>
  <c r="G13" i="11"/>
  <c r="G14" i="11"/>
  <c r="G16" i="11"/>
  <c r="G17" i="11"/>
  <c r="G18" i="11"/>
  <c r="G12" i="11"/>
  <c r="F13" i="11"/>
  <c r="F12" i="11" s="1"/>
  <c r="F26" i="11" l="1"/>
  <c r="E33" i="11"/>
  <c r="E13" i="11"/>
  <c r="E26" i="11" l="1"/>
  <c r="G553" i="7" l="1"/>
  <c r="F553" i="7"/>
  <c r="E553" i="7"/>
  <c r="G333" i="7"/>
  <c r="F497" i="7" l="1"/>
  <c r="I461" i="7"/>
  <c r="I462" i="7"/>
  <c r="I463" i="7"/>
  <c r="I464" i="7"/>
  <c r="H461" i="7"/>
  <c r="H462" i="7"/>
  <c r="H463" i="7"/>
  <c r="H464" i="7"/>
  <c r="F387" i="7"/>
  <c r="F386" i="7" s="1"/>
  <c r="G387" i="7"/>
  <c r="G386" i="7" s="1"/>
  <c r="H388" i="7"/>
  <c r="H392" i="7"/>
  <c r="E394" i="7"/>
  <c r="I327" i="7"/>
  <c r="I332" i="7"/>
  <c r="F495" i="7"/>
  <c r="F489" i="7"/>
  <c r="F485" i="7"/>
  <c r="F483" i="7"/>
  <c r="F479" i="7"/>
  <c r="F475" i="7"/>
  <c r="F465" i="7"/>
  <c r="F458" i="7"/>
  <c r="F455" i="7"/>
  <c r="F449" i="7"/>
  <c r="F448" i="7" s="1"/>
  <c r="F447" i="7" s="1"/>
  <c r="F444" i="7"/>
  <c r="F442" i="7"/>
  <c r="F438" i="7"/>
  <c r="F436" i="7"/>
  <c r="F434" i="7"/>
  <c r="F428" i="7"/>
  <c r="F427" i="7" s="1"/>
  <c r="F426" i="7" s="1"/>
  <c r="F424" i="7"/>
  <c r="F414" i="7"/>
  <c r="F407" i="7"/>
  <c r="F404" i="7"/>
  <c r="F399" i="7"/>
  <c r="F398" i="7" s="1"/>
  <c r="F397" i="7" s="1"/>
  <c r="F558" i="7"/>
  <c r="F557" i="7" s="1"/>
  <c r="F555" i="7" s="1"/>
  <c r="F552" i="7" s="1"/>
  <c r="F551" i="7" s="1"/>
  <c r="F549" i="7" s="1"/>
  <c r="F375" i="7"/>
  <c r="F365" i="7"/>
  <c r="F358" i="7"/>
  <c r="F353" i="7"/>
  <c r="F348" i="7"/>
  <c r="F345" i="7"/>
  <c r="F339" i="7"/>
  <c r="F333" i="7"/>
  <c r="F323" i="7"/>
  <c r="F316" i="7"/>
  <c r="F312" i="7"/>
  <c r="F273" i="7"/>
  <c r="F301" i="7"/>
  <c r="F296" i="7"/>
  <c r="F285" i="7" s="1"/>
  <c r="F266" i="7"/>
  <c r="F253" i="7"/>
  <c r="F9" i="7"/>
  <c r="F8" i="7" s="1"/>
  <c r="F249" i="7"/>
  <c r="F213" i="7"/>
  <c r="F215" i="7"/>
  <c r="F217" i="7"/>
  <c r="F207" i="7"/>
  <c r="F206" i="7" s="1"/>
  <c r="F199" i="7"/>
  <c r="F201" i="7"/>
  <c r="F203" i="7"/>
  <c r="F150" i="7"/>
  <c r="F149" i="7" s="1"/>
  <c r="F145" i="7"/>
  <c r="F144" i="7" s="1"/>
  <c r="F137" i="7"/>
  <c r="F136" i="7" s="1"/>
  <c r="H293" i="7"/>
  <c r="H300" i="7"/>
  <c r="H306" i="7"/>
  <c r="I176" i="7"/>
  <c r="E182" i="7"/>
  <c r="F182" i="7"/>
  <c r="G182" i="7"/>
  <c r="I183" i="7"/>
  <c r="F190" i="7"/>
  <c r="F189" i="7" s="1"/>
  <c r="F186" i="7"/>
  <c r="F184" i="7"/>
  <c r="F174" i="7"/>
  <c r="F173" i="7" s="1"/>
  <c r="F170" i="7"/>
  <c r="F168" i="7"/>
  <c r="F166" i="7"/>
  <c r="G190" i="7"/>
  <c r="G189" i="7" s="1"/>
  <c r="G186" i="7"/>
  <c r="G184" i="7"/>
  <c r="G174" i="7"/>
  <c r="G173" i="7" s="1"/>
  <c r="G170" i="7"/>
  <c r="G168" i="7"/>
  <c r="G166" i="7"/>
  <c r="F482" i="7" l="1"/>
  <c r="F474" i="7"/>
  <c r="F344" i="7"/>
  <c r="F343" i="7" s="1"/>
  <c r="F454" i="7"/>
  <c r="F441" i="7"/>
  <c r="F433" i="7"/>
  <c r="F403" i="7"/>
  <c r="F402" i="7" s="1"/>
  <c r="F352" i="7"/>
  <c r="F351" i="7" s="1"/>
  <c r="F311" i="7"/>
  <c r="F310" i="7" s="1"/>
  <c r="F198" i="7"/>
  <c r="F197" i="7" s="1"/>
  <c r="F212" i="7"/>
  <c r="F211" i="7" s="1"/>
  <c r="F135" i="7"/>
  <c r="F133" i="7" s="1"/>
  <c r="I182" i="7"/>
  <c r="F181" i="7"/>
  <c r="F180" i="7" s="1"/>
  <c r="G181" i="7"/>
  <c r="F165" i="7"/>
  <c r="F164" i="7" s="1"/>
  <c r="G165" i="7"/>
  <c r="G164" i="7" s="1"/>
  <c r="F162" i="7" l="1"/>
  <c r="F473" i="7"/>
  <c r="F195" i="7"/>
  <c r="F453" i="7"/>
  <c r="F451" i="7" s="1"/>
  <c r="F432" i="7"/>
  <c r="F430" i="7" s="1"/>
  <c r="F308" i="7"/>
  <c r="I181" i="7"/>
  <c r="G180" i="7"/>
  <c r="I180" i="7" s="1"/>
  <c r="F61" i="7" l="1"/>
  <c r="G162" i="7"/>
  <c r="F499" i="7" l="1"/>
  <c r="F503" i="7"/>
  <c r="F505" i="7"/>
  <c r="F509" i="7"/>
  <c r="F516" i="7"/>
  <c r="F518" i="7"/>
  <c r="F523" i="7"/>
  <c r="F525" i="7"/>
  <c r="F530" i="7"/>
  <c r="F529" i="7" s="1"/>
  <c r="F528" i="7" s="1"/>
  <c r="F527" i="7" s="1"/>
  <c r="F535" i="7"/>
  <c r="F537" i="7"/>
  <c r="F543" i="7"/>
  <c r="F542" i="7" s="1"/>
  <c r="F541" i="7" s="1"/>
  <c r="F539" i="7" s="1"/>
  <c r="F547" i="7"/>
  <c r="F546" i="7" s="1"/>
  <c r="F545" i="7" s="1"/>
  <c r="F494" i="7" l="1"/>
  <c r="F534" i="7"/>
  <c r="F533" i="7" s="1"/>
  <c r="F532" i="7" s="1"/>
  <c r="F515" i="7"/>
  <c r="F514" i="7" s="1"/>
  <c r="F522" i="7"/>
  <c r="F521" i="7" s="1"/>
  <c r="F502" i="7"/>
  <c r="F512" i="7"/>
  <c r="E547" i="7"/>
  <c r="E546" i="7" s="1"/>
  <c r="E545" i="7" s="1"/>
  <c r="E543" i="7"/>
  <c r="E542" i="7" s="1"/>
  <c r="E541" i="7" s="1"/>
  <c r="E537" i="7"/>
  <c r="E535" i="7"/>
  <c r="E530" i="7"/>
  <c r="E529" i="7" s="1"/>
  <c r="E528" i="7" s="1"/>
  <c r="E527" i="7" s="1"/>
  <c r="E525" i="7"/>
  <c r="E523" i="7"/>
  <c r="E518" i="7"/>
  <c r="E516" i="7"/>
  <c r="E509" i="7"/>
  <c r="E505" i="7"/>
  <c r="E503" i="7"/>
  <c r="E499" i="7"/>
  <c r="E497" i="7"/>
  <c r="E495" i="7"/>
  <c r="E489" i="7"/>
  <c r="E485" i="7"/>
  <c r="E483" i="7"/>
  <c r="E479" i="7"/>
  <c r="E477" i="7"/>
  <c r="E475" i="7"/>
  <c r="E465" i="7"/>
  <c r="E458" i="7"/>
  <c r="E455" i="7"/>
  <c r="E449" i="7"/>
  <c r="E448" i="7" s="1"/>
  <c r="E447" i="7" s="1"/>
  <c r="E444" i="7"/>
  <c r="E442" i="7"/>
  <c r="E438" i="7"/>
  <c r="E436" i="7"/>
  <c r="E434" i="7"/>
  <c r="E428" i="7"/>
  <c r="E427" i="7" s="1"/>
  <c r="E426" i="7" s="1"/>
  <c r="E424" i="7"/>
  <c r="E414" i="7"/>
  <c r="E407" i="7"/>
  <c r="E404" i="7"/>
  <c r="E399" i="7"/>
  <c r="E398" i="7" s="1"/>
  <c r="E397" i="7" s="1"/>
  <c r="E387" i="7"/>
  <c r="E558" i="7"/>
  <c r="E557" i="7" s="1"/>
  <c r="E555" i="7" s="1"/>
  <c r="E552" i="7" s="1"/>
  <c r="E551" i="7" s="1"/>
  <c r="E549" i="7" s="1"/>
  <c r="E381" i="7"/>
  <c r="E375" i="7"/>
  <c r="E365" i="7"/>
  <c r="E358" i="7"/>
  <c r="E353" i="7"/>
  <c r="E348" i="7"/>
  <c r="E345" i="7"/>
  <c r="E340" i="7"/>
  <c r="E339" i="7" s="1"/>
  <c r="E333" i="7"/>
  <c r="E323" i="7"/>
  <c r="E316" i="7"/>
  <c r="E312" i="7"/>
  <c r="E305" i="7"/>
  <c r="E304" i="7" s="1"/>
  <c r="E303" i="7" s="1"/>
  <c r="E301" i="7" s="1"/>
  <c r="E299" i="7"/>
  <c r="E298" i="7" s="1"/>
  <c r="E297" i="7" s="1"/>
  <c r="E296" i="7" s="1"/>
  <c r="E290" i="7"/>
  <c r="E289" i="7" s="1"/>
  <c r="E288" i="7" s="1"/>
  <c r="E286" i="7" s="1"/>
  <c r="E283" i="7"/>
  <c r="E282" i="7" s="1"/>
  <c r="E281" i="7" s="1"/>
  <c r="E280" i="7" s="1"/>
  <c r="E276" i="7"/>
  <c r="E273" i="7"/>
  <c r="E271" i="7"/>
  <c r="E270" i="7" s="1"/>
  <c r="E269" i="7" s="1"/>
  <c r="E257" i="7"/>
  <c r="E256" i="7" s="1"/>
  <c r="E255" i="7" s="1"/>
  <c r="E253" i="7" s="1"/>
  <c r="E250" i="7"/>
  <c r="E249" i="7" s="1"/>
  <c r="E246" i="7"/>
  <c r="E244" i="7"/>
  <c r="E242" i="7"/>
  <c r="E236" i="7"/>
  <c r="E235" i="7" s="1"/>
  <c r="E232" i="7"/>
  <c r="E230" i="7"/>
  <c r="E228" i="7"/>
  <c r="E221" i="7"/>
  <c r="E220" i="7" s="1"/>
  <c r="E217" i="7"/>
  <c r="E215" i="7"/>
  <c r="E213" i="7"/>
  <c r="E207" i="7"/>
  <c r="E206" i="7" s="1"/>
  <c r="E203" i="7"/>
  <c r="E201" i="7"/>
  <c r="E199" i="7"/>
  <c r="E190" i="7"/>
  <c r="E189" i="7" s="1"/>
  <c r="E186" i="7"/>
  <c r="E184" i="7"/>
  <c r="E174" i="7"/>
  <c r="E173" i="7" s="1"/>
  <c r="E170" i="7"/>
  <c r="E168" i="7"/>
  <c r="E166" i="7"/>
  <c r="E159" i="7"/>
  <c r="E158" i="7" s="1"/>
  <c r="E155" i="7"/>
  <c r="E153" i="7"/>
  <c r="E151" i="7"/>
  <c r="E145" i="7"/>
  <c r="E144" i="7" s="1"/>
  <c r="E141" i="7"/>
  <c r="E139" i="7"/>
  <c r="E137" i="7"/>
  <c r="E130" i="7"/>
  <c r="E129" i="7" s="1"/>
  <c r="E126" i="7"/>
  <c r="E124" i="7"/>
  <c r="E122" i="7"/>
  <c r="E116" i="7"/>
  <c r="E115" i="7" s="1"/>
  <c r="E112" i="7"/>
  <c r="E110" i="7"/>
  <c r="E108" i="7"/>
  <c r="E101" i="7"/>
  <c r="E100" i="7" s="1"/>
  <c r="E97" i="7"/>
  <c r="E95" i="7"/>
  <c r="E93" i="7"/>
  <c r="E78" i="7"/>
  <c r="E77" i="7" s="1"/>
  <c r="E74" i="7"/>
  <c r="E72" i="7"/>
  <c r="E70" i="7"/>
  <c r="E59" i="7"/>
  <c r="E58" i="7" s="1"/>
  <c r="E57" i="7" s="1"/>
  <c r="E54" i="7" s="1"/>
  <c r="E51" i="7"/>
  <c r="E49" i="7"/>
  <c r="E43" i="7"/>
  <c r="E42" i="7" s="1"/>
  <c r="E31" i="7"/>
  <c r="E22" i="7"/>
  <c r="E17" i="7"/>
  <c r="E13" i="7"/>
  <c r="H324" i="7"/>
  <c r="H338" i="7"/>
  <c r="H354" i="7"/>
  <c r="H369" i="7"/>
  <c r="H559" i="7"/>
  <c r="H415" i="7"/>
  <c r="H435" i="7"/>
  <c r="H437" i="7"/>
  <c r="H439" i="7"/>
  <c r="H443" i="7"/>
  <c r="H445" i="7"/>
  <c r="H459" i="7"/>
  <c r="H476" i="7"/>
  <c r="H480" i="7"/>
  <c r="H496" i="7"/>
  <c r="H500" i="7"/>
  <c r="H504" i="7"/>
  <c r="H544" i="7"/>
  <c r="H318" i="7"/>
  <c r="H321" i="7"/>
  <c r="H317" i="7"/>
  <c r="H272" i="7"/>
  <c r="H52" i="7"/>
  <c r="H50" i="7"/>
  <c r="H44" i="7"/>
  <c r="H19" i="7"/>
  <c r="H23" i="7"/>
  <c r="H25" i="7"/>
  <c r="H27" i="7"/>
  <c r="H29" i="7"/>
  <c r="H34" i="7"/>
  <c r="H18" i="7"/>
  <c r="H14" i="7"/>
  <c r="B13" i="12"/>
  <c r="B15" i="12"/>
  <c r="B12" i="12" l="1"/>
  <c r="E386" i="7"/>
  <c r="E385" i="7" s="1"/>
  <c r="H387" i="7"/>
  <c r="F493" i="7"/>
  <c r="F471" i="7" s="1"/>
  <c r="F307" i="7" s="1"/>
  <c r="E12" i="7"/>
  <c r="E11" i="7" s="1"/>
  <c r="E515" i="7"/>
  <c r="E514" i="7" s="1"/>
  <c r="E522" i="7"/>
  <c r="E521" i="7" s="1"/>
  <c r="E181" i="7"/>
  <c r="E180" i="7" s="1"/>
  <c r="E136" i="7"/>
  <c r="E135" i="7" s="1"/>
  <c r="E502" i="7"/>
  <c r="E198" i="7"/>
  <c r="E197" i="7" s="1"/>
  <c r="E344" i="7"/>
  <c r="E343" i="7" s="1"/>
  <c r="E311" i="7"/>
  <c r="E310" i="7" s="1"/>
  <c r="E474" i="7"/>
  <c r="E92" i="7"/>
  <c r="E91" i="7" s="1"/>
  <c r="E48" i="7"/>
  <c r="E47" i="7" s="1"/>
  <c r="E107" i="7"/>
  <c r="E106" i="7" s="1"/>
  <c r="E212" i="7"/>
  <c r="E211" i="7" s="1"/>
  <c r="E433" i="7"/>
  <c r="E121" i="7"/>
  <c r="E120" i="7" s="1"/>
  <c r="E227" i="7"/>
  <c r="E226" i="7" s="1"/>
  <c r="E352" i="7"/>
  <c r="E351" i="7" s="1"/>
  <c r="E534" i="7"/>
  <c r="E533" i="7" s="1"/>
  <c r="E532" i="7" s="1"/>
  <c r="E165" i="7"/>
  <c r="E164" i="7" s="1"/>
  <c r="E241" i="7"/>
  <c r="E240" i="7" s="1"/>
  <c r="E454" i="7"/>
  <c r="E453" i="7" s="1"/>
  <c r="E451" i="7" s="1"/>
  <c r="E482" i="7"/>
  <c r="E539" i="7"/>
  <c r="E69" i="7"/>
  <c r="E68" i="7" s="1"/>
  <c r="E150" i="7"/>
  <c r="E149" i="7" s="1"/>
  <c r="E267" i="7"/>
  <c r="E285" i="7"/>
  <c r="E403" i="7"/>
  <c r="E494" i="7"/>
  <c r="E441" i="7"/>
  <c r="F30" i="15"/>
  <c r="J13" i="15"/>
  <c r="J14" i="15"/>
  <c r="I13" i="15"/>
  <c r="I14" i="15"/>
  <c r="B11" i="12" l="1"/>
  <c r="E512" i="7"/>
  <c r="E224" i="7"/>
  <c r="E432" i="7"/>
  <c r="E430" i="7" s="1"/>
  <c r="E473" i="7"/>
  <c r="E195" i="7"/>
  <c r="E162" i="7"/>
  <c r="E104" i="7"/>
  <c r="E66" i="7"/>
  <c r="E133" i="7"/>
  <c r="E493" i="7"/>
  <c r="E402" i="7"/>
  <c r="E266" i="7"/>
  <c r="E45" i="7"/>
  <c r="G12" i="15"/>
  <c r="H12" i="15"/>
  <c r="F12" i="15"/>
  <c r="J10" i="15"/>
  <c r="I10" i="15"/>
  <c r="G9" i="15"/>
  <c r="G15" i="15" s="1"/>
  <c r="H9" i="15"/>
  <c r="F9" i="15"/>
  <c r="H15" i="15" l="1"/>
  <c r="I12" i="15"/>
  <c r="J12" i="15"/>
  <c r="J9" i="15"/>
  <c r="F15" i="15"/>
  <c r="I15" i="15" s="1"/>
  <c r="I9" i="15"/>
  <c r="E471" i="7"/>
  <c r="E61" i="7"/>
  <c r="E308" i="7"/>
  <c r="E9" i="7"/>
  <c r="E8" i="7" l="1"/>
  <c r="E307" i="7"/>
  <c r="E7" i="7" l="1"/>
  <c r="E6" i="7" s="1"/>
  <c r="I14" i="7"/>
  <c r="I15" i="7"/>
  <c r="I18" i="7"/>
  <c r="I19" i="7"/>
  <c r="I21" i="7"/>
  <c r="I23" i="7"/>
  <c r="I25" i="7"/>
  <c r="I27" i="7"/>
  <c r="I29" i="7"/>
  <c r="I32" i="7"/>
  <c r="I34" i="7"/>
  <c r="I36" i="7"/>
  <c r="I37" i="7"/>
  <c r="I38" i="7"/>
  <c r="I39" i="7"/>
  <c r="I40" i="7"/>
  <c r="I41" i="7"/>
  <c r="I44" i="7"/>
  <c r="I50" i="7"/>
  <c r="I52" i="7"/>
  <c r="I55" i="7"/>
  <c r="I62" i="7"/>
  <c r="I63" i="7"/>
  <c r="I64" i="7"/>
  <c r="I65" i="7"/>
  <c r="I81" i="7"/>
  <c r="I82" i="7"/>
  <c r="I83" i="7"/>
  <c r="I84" i="7"/>
  <c r="I85" i="7"/>
  <c r="I86" i="7"/>
  <c r="I87" i="7"/>
  <c r="I88" i="7"/>
  <c r="I89" i="7"/>
  <c r="I167" i="7"/>
  <c r="I169" i="7"/>
  <c r="I171" i="7"/>
  <c r="I185" i="7"/>
  <c r="I187" i="7"/>
  <c r="I192" i="7"/>
  <c r="I258" i="7"/>
  <c r="I272" i="7"/>
  <c r="I313" i="7"/>
  <c r="I314" i="7"/>
  <c r="I317" i="7"/>
  <c r="I318" i="7"/>
  <c r="I319" i="7"/>
  <c r="I324" i="7"/>
  <c r="I334" i="7"/>
  <c r="I335" i="7"/>
  <c r="I338" i="7"/>
  <c r="I356" i="7"/>
  <c r="I359" i="7"/>
  <c r="I361" i="7"/>
  <c r="I369" i="7"/>
  <c r="I374" i="7"/>
  <c r="I380" i="7"/>
  <c r="I559" i="7"/>
  <c r="I423" i="7"/>
  <c r="I425" i="7"/>
  <c r="I435" i="7"/>
  <c r="I437" i="7"/>
  <c r="I439" i="7"/>
  <c r="I443" i="7"/>
  <c r="I445" i="7"/>
  <c r="I459" i="7"/>
  <c r="I476" i="7"/>
  <c r="I480" i="7"/>
  <c r="I486" i="7"/>
  <c r="I496" i="7"/>
  <c r="I498" i="7"/>
  <c r="I500" i="7"/>
  <c r="I504" i="7"/>
  <c r="I544" i="7"/>
  <c r="I548" i="7"/>
  <c r="G428" i="7"/>
  <c r="G427" i="7" s="1"/>
  <c r="G426" i="7" s="1"/>
  <c r="G381" i="7"/>
  <c r="C25" i="3"/>
  <c r="C11" i="3"/>
  <c r="D33" i="11"/>
  <c r="D27" i="11"/>
  <c r="D13" i="11"/>
  <c r="G547" i="7"/>
  <c r="G546" i="7" s="1"/>
  <c r="G545" i="7" s="1"/>
  <c r="G543" i="7"/>
  <c r="G537" i="7"/>
  <c r="G535" i="7"/>
  <c r="G530" i="7"/>
  <c r="G529" i="7" s="1"/>
  <c r="G528" i="7" s="1"/>
  <c r="G527" i="7" s="1"/>
  <c r="G525" i="7"/>
  <c r="G523" i="7"/>
  <c r="G518" i="7"/>
  <c r="G516" i="7"/>
  <c r="G509" i="7"/>
  <c r="G505" i="7"/>
  <c r="G503" i="7"/>
  <c r="H503" i="7" s="1"/>
  <c r="G499" i="7"/>
  <c r="H499" i="7" s="1"/>
  <c r="G497" i="7"/>
  <c r="G495" i="7"/>
  <c r="H495" i="7" s="1"/>
  <c r="G489" i="7"/>
  <c r="G485" i="7"/>
  <c r="G483" i="7"/>
  <c r="G479" i="7"/>
  <c r="H479" i="7" s="1"/>
  <c r="G477" i="7"/>
  <c r="G475" i="7"/>
  <c r="H475" i="7" s="1"/>
  <c r="G465" i="7"/>
  <c r="G458" i="7"/>
  <c r="H458" i="7" s="1"/>
  <c r="G455" i="7"/>
  <c r="G449" i="7"/>
  <c r="G448" i="7" s="1"/>
  <c r="G447" i="7" s="1"/>
  <c r="G444" i="7"/>
  <c r="H444" i="7" s="1"/>
  <c r="G442" i="7"/>
  <c r="H442" i="7" s="1"/>
  <c r="G438" i="7"/>
  <c r="H438" i="7" s="1"/>
  <c r="G436" i="7"/>
  <c r="H436" i="7" s="1"/>
  <c r="G434" i="7"/>
  <c r="H434" i="7" s="1"/>
  <c r="G424" i="7"/>
  <c r="G414" i="7"/>
  <c r="H414" i="7" s="1"/>
  <c r="G407" i="7"/>
  <c r="G404" i="7"/>
  <c r="G399" i="7"/>
  <c r="G398" i="7" s="1"/>
  <c r="G397" i="7" s="1"/>
  <c r="G558" i="7"/>
  <c r="G375" i="7"/>
  <c r="G365" i="7"/>
  <c r="H365" i="7" s="1"/>
  <c r="G358" i="7"/>
  <c r="H358" i="7" s="1"/>
  <c r="G353" i="7"/>
  <c r="H353" i="7" s="1"/>
  <c r="G348" i="7"/>
  <c r="G345" i="7"/>
  <c r="G340" i="7"/>
  <c r="G339" i="7" s="1"/>
  <c r="H333" i="7"/>
  <c r="G323" i="7"/>
  <c r="H323" i="7" s="1"/>
  <c r="G316" i="7"/>
  <c r="H316" i="7" s="1"/>
  <c r="G312" i="7"/>
  <c r="G305" i="7"/>
  <c r="G299" i="7"/>
  <c r="G290" i="7"/>
  <c r="G283" i="7"/>
  <c r="G282" i="7" s="1"/>
  <c r="G281" i="7" s="1"/>
  <c r="G280" i="7" s="1"/>
  <c r="G273" i="7" s="1"/>
  <c r="G276" i="7"/>
  <c r="G271" i="7"/>
  <c r="G257" i="7"/>
  <c r="G256" i="7" s="1"/>
  <c r="G255" i="7" s="1"/>
  <c r="G253" i="7" s="1"/>
  <c r="G250" i="7"/>
  <c r="G249" i="7" s="1"/>
  <c r="G246" i="7"/>
  <c r="G244" i="7"/>
  <c r="G242" i="7"/>
  <c r="G236" i="7"/>
  <c r="G235" i="7" s="1"/>
  <c r="G232" i="7"/>
  <c r="G230" i="7"/>
  <c r="G228" i="7"/>
  <c r="G221" i="7"/>
  <c r="G220" i="7" s="1"/>
  <c r="G217" i="7"/>
  <c r="G215" i="7"/>
  <c r="G213" i="7"/>
  <c r="G207" i="7"/>
  <c r="G206" i="7" s="1"/>
  <c r="G203" i="7"/>
  <c r="G201" i="7"/>
  <c r="G199" i="7"/>
  <c r="G159" i="7"/>
  <c r="G158" i="7" s="1"/>
  <c r="G155" i="7"/>
  <c r="G153" i="7"/>
  <c r="G151" i="7"/>
  <c r="G145" i="7"/>
  <c r="G144" i="7" s="1"/>
  <c r="G141" i="7"/>
  <c r="G139" i="7"/>
  <c r="G137" i="7"/>
  <c r="G130" i="7"/>
  <c r="G129" i="7" s="1"/>
  <c r="G126" i="7"/>
  <c r="G124" i="7"/>
  <c r="G122" i="7"/>
  <c r="G116" i="7"/>
  <c r="G115" i="7" s="1"/>
  <c r="G112" i="7"/>
  <c r="G110" i="7"/>
  <c r="G108" i="7"/>
  <c r="G101" i="7"/>
  <c r="G100" i="7" s="1"/>
  <c r="G97" i="7"/>
  <c r="G95" i="7"/>
  <c r="G93" i="7"/>
  <c r="G78" i="7"/>
  <c r="G77" i="7" s="1"/>
  <c r="G74" i="7"/>
  <c r="G72" i="7"/>
  <c r="G70" i="7"/>
  <c r="G59" i="7"/>
  <c r="G58" i="7" s="1"/>
  <c r="G57" i="7" s="1"/>
  <c r="G54" i="7" s="1"/>
  <c r="G51" i="7"/>
  <c r="H51" i="7" s="1"/>
  <c r="G49" i="7"/>
  <c r="H49" i="7" s="1"/>
  <c r="G43" i="7"/>
  <c r="G31" i="7"/>
  <c r="H31" i="7" s="1"/>
  <c r="G22" i="7"/>
  <c r="H22" i="7" s="1"/>
  <c r="G17" i="7"/>
  <c r="H17" i="7" s="1"/>
  <c r="G13" i="7"/>
  <c r="H13" i="7" s="1"/>
  <c r="N334" i="7"/>
  <c r="G557" i="7" l="1"/>
  <c r="H558" i="7"/>
  <c r="I558" i="7"/>
  <c r="D12" i="11"/>
  <c r="G385" i="7"/>
  <c r="H385" i="7" s="1"/>
  <c r="H386" i="7"/>
  <c r="G304" i="7"/>
  <c r="G303" i="7" s="1"/>
  <c r="H305" i="7"/>
  <c r="G289" i="7"/>
  <c r="H290" i="7"/>
  <c r="G298" i="7"/>
  <c r="H299" i="7"/>
  <c r="G542" i="7"/>
  <c r="H543" i="7"/>
  <c r="G107" i="7"/>
  <c r="G106" i="7" s="1"/>
  <c r="G270" i="7"/>
  <c r="H271" i="7"/>
  <c r="G42" i="7"/>
  <c r="H42" i="7" s="1"/>
  <c r="H43" i="7"/>
  <c r="G352" i="7"/>
  <c r="H352" i="7" s="1"/>
  <c r="G515" i="7"/>
  <c r="G514" i="7" s="1"/>
  <c r="G534" i="7"/>
  <c r="G533" i="7" s="1"/>
  <c r="G532" i="7" s="1"/>
  <c r="G69" i="7"/>
  <c r="G68" i="7" s="1"/>
  <c r="G344" i="7"/>
  <c r="G522" i="7"/>
  <c r="G521" i="7" s="1"/>
  <c r="G227" i="7"/>
  <c r="G226" i="7" s="1"/>
  <c r="G92" i="7"/>
  <c r="G91" i="7" s="1"/>
  <c r="G454" i="7"/>
  <c r="H454" i="7" s="1"/>
  <c r="G136" i="7"/>
  <c r="D26" i="11"/>
  <c r="G121" i="7"/>
  <c r="G120" i="7" s="1"/>
  <c r="G241" i="7"/>
  <c r="G240" i="7" s="1"/>
  <c r="H403" i="7"/>
  <c r="G502" i="7"/>
  <c r="H502" i="7" s="1"/>
  <c r="G150" i="7"/>
  <c r="G482" i="7"/>
  <c r="G494" i="7"/>
  <c r="H494" i="7" s="1"/>
  <c r="G474" i="7"/>
  <c r="H474" i="7" s="1"/>
  <c r="G441" i="7"/>
  <c r="H441" i="7" s="1"/>
  <c r="G433" i="7"/>
  <c r="H433" i="7" s="1"/>
  <c r="G311" i="7"/>
  <c r="H311" i="7" s="1"/>
  <c r="G212" i="7"/>
  <c r="G211" i="7" s="1"/>
  <c r="G198" i="7"/>
  <c r="G197" i="7" s="1"/>
  <c r="G48" i="7"/>
  <c r="H48" i="7" s="1"/>
  <c r="G12" i="7"/>
  <c r="H12" i="7" s="1"/>
  <c r="H304" i="7" l="1"/>
  <c r="H557" i="7"/>
  <c r="I557" i="7"/>
  <c r="G555" i="7"/>
  <c r="G297" i="7"/>
  <c r="H298" i="7"/>
  <c r="G288" i="7"/>
  <c r="H289" i="7"/>
  <c r="G301" i="7"/>
  <c r="H301" i="7" s="1"/>
  <c r="H303" i="7"/>
  <c r="G269" i="7"/>
  <c r="H270" i="7"/>
  <c r="G66" i="7"/>
  <c r="G343" i="7"/>
  <c r="H343" i="7" s="1"/>
  <c r="H344" i="7"/>
  <c r="G104" i="7"/>
  <c r="G541" i="7"/>
  <c r="H542" i="7"/>
  <c r="G512" i="7"/>
  <c r="G11" i="7"/>
  <c r="H11" i="7" s="1"/>
  <c r="G47" i="7"/>
  <c r="H47" i="7" s="1"/>
  <c r="G453" i="7"/>
  <c r="G451" i="7" s="1"/>
  <c r="G149" i="7"/>
  <c r="G402" i="7"/>
  <c r="H402" i="7" s="1"/>
  <c r="G310" i="7"/>
  <c r="H310" i="7" s="1"/>
  <c r="G135" i="7"/>
  <c r="G432" i="7"/>
  <c r="H432" i="7" s="1"/>
  <c r="H351" i="7"/>
  <c r="G224" i="7"/>
  <c r="G195" i="7"/>
  <c r="G493" i="7"/>
  <c r="H493" i="7" s="1"/>
  <c r="G473" i="7"/>
  <c r="H473" i="7" s="1"/>
  <c r="I424" i="7"/>
  <c r="H555" i="7" l="1"/>
  <c r="I555" i="7"/>
  <c r="G551" i="7"/>
  <c r="G549" i="7" s="1"/>
  <c r="G307" i="7" s="1"/>
  <c r="H539" i="7"/>
  <c r="I539" i="7"/>
  <c r="H453" i="7"/>
  <c r="G286" i="7"/>
  <c r="H288" i="7"/>
  <c r="G296" i="7"/>
  <c r="H296" i="7" s="1"/>
  <c r="H297" i="7"/>
  <c r="H541" i="7"/>
  <c r="G267" i="7"/>
  <c r="H269" i="7"/>
  <c r="G430" i="7"/>
  <c r="H430" i="7" s="1"/>
  <c r="G45" i="7"/>
  <c r="H45" i="7" s="1"/>
  <c r="G133" i="7"/>
  <c r="G471" i="7"/>
  <c r="H471" i="7" s="1"/>
  <c r="H451" i="7" l="1"/>
  <c r="H307" i="7"/>
  <c r="H308" i="7"/>
  <c r="H286" i="7"/>
  <c r="G285" i="7"/>
  <c r="H285" i="7" s="1"/>
  <c r="G266" i="7"/>
  <c r="H266" i="7" s="1"/>
  <c r="H267" i="7"/>
  <c r="G9" i="7"/>
  <c r="G61" i="7"/>
  <c r="H61" i="7" s="1"/>
  <c r="H9" i="7" l="1"/>
  <c r="G8" i="7"/>
  <c r="G7" i="7" s="1"/>
  <c r="H8" i="7"/>
  <c r="H7" i="7"/>
  <c r="I257" i="7"/>
  <c r="I271" i="7"/>
  <c r="I186" i="7"/>
  <c r="I184" i="7"/>
  <c r="I170" i="7"/>
  <c r="I168" i="7"/>
  <c r="I166" i="7"/>
  <c r="I13" i="7"/>
  <c r="I173" i="7" l="1"/>
  <c r="I174" i="7"/>
  <c r="I189" i="7"/>
  <c r="I190" i="7"/>
  <c r="G6" i="7"/>
  <c r="H6" i="7" s="1"/>
  <c r="I270" i="7"/>
  <c r="I256" i="7"/>
  <c r="I269" i="7" l="1"/>
  <c r="I253" i="7"/>
  <c r="I255" i="7"/>
  <c r="I543" i="7"/>
  <c r="I547" i="7"/>
  <c r="I164" i="7"/>
  <c r="I165" i="7"/>
  <c r="I542" i="7" l="1"/>
  <c r="I545" i="7"/>
  <c r="I546" i="7"/>
  <c r="I162" i="7"/>
  <c r="I266" i="7"/>
  <c r="I267" i="7"/>
  <c r="I353" i="7"/>
  <c r="I312" i="7"/>
  <c r="I316" i="7"/>
  <c r="I323" i="7"/>
  <c r="I333" i="7"/>
  <c r="I358" i="7"/>
  <c r="I365" i="7"/>
  <c r="I375" i="7"/>
  <c r="I414" i="7"/>
  <c r="I434" i="7"/>
  <c r="I436" i="7"/>
  <c r="I438" i="7"/>
  <c r="I442" i="7"/>
  <c r="I444" i="7"/>
  <c r="I458" i="7"/>
  <c r="I475" i="7"/>
  <c r="I479" i="7"/>
  <c r="I485" i="7"/>
  <c r="I495" i="7"/>
  <c r="I497" i="7"/>
  <c r="I499" i="7"/>
  <c r="I503" i="7"/>
  <c r="I541" i="7" l="1"/>
  <c r="I494" i="7"/>
  <c r="I482" i="7"/>
  <c r="I433" i="7"/>
  <c r="I502" i="7"/>
  <c r="I474" i="7"/>
  <c r="I441" i="7"/>
  <c r="I310" i="7" l="1"/>
  <c r="I311" i="7"/>
  <c r="I351" i="7"/>
  <c r="I352" i="7"/>
  <c r="I402" i="7"/>
  <c r="I403" i="7"/>
  <c r="I453" i="7"/>
  <c r="I454" i="7"/>
  <c r="I493" i="7"/>
  <c r="I473" i="7"/>
  <c r="I451" i="7"/>
  <c r="I308" i="7" l="1"/>
  <c r="I430" i="7"/>
  <c r="I432" i="7"/>
  <c r="I307" i="7" l="1"/>
  <c r="I471" i="7"/>
  <c r="I51" i="7" l="1"/>
  <c r="I49" i="7"/>
  <c r="I31" i="7"/>
  <c r="I22" i="7"/>
  <c r="I17" i="7"/>
  <c r="I42" i="7" l="1"/>
  <c r="I43" i="7"/>
  <c r="I48" i="7"/>
  <c r="I12" i="7"/>
  <c r="I11" i="7" l="1"/>
  <c r="I47" i="7"/>
  <c r="I61" i="7" l="1"/>
  <c r="I45" i="7" l="1"/>
  <c r="I9" i="7" l="1"/>
  <c r="I8" i="7" l="1"/>
  <c r="I6" i="7" l="1"/>
  <c r="I7" i="7"/>
</calcChain>
</file>

<file path=xl/sharedStrings.xml><?xml version="1.0" encoding="utf-8"?>
<sst xmlns="http://schemas.openxmlformats.org/spreadsheetml/2006/main" count="789" uniqueCount="274">
  <si>
    <t>PRIHODI UKUPNO</t>
  </si>
  <si>
    <t>RASHODI UKUPNO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</si>
  <si>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</si>
  <si>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</si>
  <si>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</si>
  <si>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</si>
  <si>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</si>
  <si>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</si>
  <si>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</si>
  <si>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</si>
  <si>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</si>
  <si>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</si>
  <si>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</si>
  <si>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</si>
  <si>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</si>
  <si>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</si>
  <si>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</si>
  <si>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</si>
  <si>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</si>
  <si>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</si>
  <si>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</si>
  <si>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</si>
  <si>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</si>
  <si>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</si>
  <si>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</si>
  <si>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PROGRAM 1001</t>
  </si>
  <si>
    <t>Aktivnost A100001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</si>
  <si>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</si>
  <si>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</si>
  <si>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</si>
  <si>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</si>
  <si>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</si>
  <si>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i ostali materijal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</si>
  <si>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</si>
  <si>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</si>
  <si>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</si>
  <si>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</si>
  <si>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</si>
  <si>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</si>
  <si>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</si>
  <si>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</si>
  <si>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</si>
  <si>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</si>
  <si>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</si>
  <si>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</si>
  <si>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</si>
  <si>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</si>
  <si>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</si>
  <si>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</si>
  <si>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naknade-provjera diploma</t>
  </si>
  <si>
    <t>Financijski  rashodi</t>
  </si>
  <si>
    <t>Ostali financijski rashodi</t>
  </si>
  <si>
    <t>Bankarske usluge i usluge platnog prometa</t>
  </si>
  <si>
    <t>Aktivnost A100002</t>
  </si>
  <si>
    <t>MINIMALNI STANDARD U OSNOVNOM ŠKOLSTVU - MATERIJALNI RASHODI</t>
  </si>
  <si>
    <t>TEKUĆE I INVESTICIJSKO ODRŽAVANJE- 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</si>
  <si>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</si>
  <si>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</si>
  <si>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</si>
  <si>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</si>
  <si>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Program 1001</t>
  </si>
  <si>
    <t>POJAČANI STANDARD U ŠKOLSTVU</t>
  </si>
  <si>
    <t>Tekući projekt T100002</t>
  </si>
  <si>
    <t>Materijal i sirovine</t>
  </si>
  <si>
    <t>Plaće za redovan rad</t>
  </si>
  <si>
    <t>Ostali rashodi za zaposlene</t>
  </si>
  <si>
    <t>Doprinosi na plaće</t>
  </si>
  <si>
    <t>Tekući projekt T100041</t>
  </si>
  <si>
    <t>POTICAJ KORIŠTENJA SREDSTAVA IZ FONDOVA EU</t>
  </si>
  <si>
    <t>NOVA ŠKOLSKA SHEMA VOĆA I POVRĆA TE MLIJEKA I MLIJEČNIH PROIZVODA</t>
  </si>
  <si>
    <t>Naknade građanima i kućanstvima na temelju osiguranja i druge naknade</t>
  </si>
  <si>
    <t>Ostale naknade građanima i kućanstvima iz proračuna</t>
  </si>
  <si>
    <t>Naknade građanima i kućanstvima iz EU sredstava - Školska shema I Medni dan</t>
  </si>
  <si>
    <t>Tekući projekt T100011</t>
  </si>
  <si>
    <t xml:space="preserve">KAPITALNO ULAGANJE </t>
  </si>
  <si>
    <t>OPREMA ŠKOLA</t>
  </si>
  <si>
    <t xml:space="preserve">DODATNA ULAGANJA </t>
  </si>
  <si>
    <t>Rashodi za dodatna ulaganja na nefinancijskoj imovini</t>
  </si>
  <si>
    <t>Dodatna ulaganja na građevinskim objektima</t>
  </si>
  <si>
    <t>Program 1003</t>
  </si>
  <si>
    <t>TEKUĆE I INVESTICIJSKO ODRŽAVANJE U ŠKOLSTVO</t>
  </si>
  <si>
    <t>Službena, radna i zaštitna odjeća i obuća</t>
  </si>
  <si>
    <t>Članarine</t>
  </si>
  <si>
    <t>Pristojbe i naknade-nezap.invalida</t>
  </si>
  <si>
    <t>Troškovi sudskih postupaka</t>
  </si>
  <si>
    <t>Financijski rashodi</t>
  </si>
  <si>
    <t>Bankarske usluge i usluge platnog prom.</t>
  </si>
  <si>
    <t>Zatezne kamate</t>
  </si>
  <si>
    <t>ADMINISTRATIVNO, TEHNIČKO I STRUČNO OSOBLJE</t>
  </si>
  <si>
    <t>Plaće (bruto)</t>
  </si>
  <si>
    <t>Doprinos za obvezno zdravstveno osiguranje</t>
  </si>
  <si>
    <t>Doprinos za obvezno zdravstveno osiguranje u slučaju nezaposlenosti - tužbe</t>
  </si>
  <si>
    <t>Pristojbe i naknade</t>
  </si>
  <si>
    <t>ŠKOLSKA KUHINJA</t>
  </si>
  <si>
    <t>Materijal za tekuće i investicijsko održavanje</t>
  </si>
  <si>
    <t>Uredska oprema i namještaj</t>
  </si>
  <si>
    <t>Tekući projekt T10006</t>
  </si>
  <si>
    <t>PRODUŽENI BORAVAK</t>
  </si>
  <si>
    <t>Uredski materijal i ost. Materijal</t>
  </si>
  <si>
    <t>Tekući projekt T100012</t>
  </si>
  <si>
    <t>Rashodi za nefinancijsku imovinu</t>
  </si>
  <si>
    <t>Rashodi za nabavu proizvodne dugotrajne imovine</t>
  </si>
  <si>
    <t>Postrojenje i oprema</t>
  </si>
  <si>
    <t>Knjige, umjetnička djela i ostale izložbene vrijednosti</t>
  </si>
  <si>
    <t>Knjige</t>
  </si>
  <si>
    <t>Tekući projekt T100013</t>
  </si>
  <si>
    <t>DODATNA ULAGANJA</t>
  </si>
  <si>
    <t>TEKUĆE I INVESTICIJSKO ODRŽAVANJE</t>
  </si>
  <si>
    <t>Materijal za tekuće i inv.održavanje</t>
  </si>
  <si>
    <t>Usluge tekućeg i investicijs.održavanja</t>
  </si>
  <si>
    <t>Tekući projekt T100020</t>
  </si>
  <si>
    <t>NABAVA UDŽBENIKA</t>
  </si>
  <si>
    <t>Naknada građanima i kućanstvima na temelju osiguranja i druge naknade</t>
  </si>
  <si>
    <t>Ostale naknade građanima i kućanstvima u naravi</t>
  </si>
  <si>
    <t>Knjige-UDŽBENICI NISU RADNI</t>
  </si>
  <si>
    <t>Naknada za prijevoz, rad nat. i odvojeni život</t>
  </si>
  <si>
    <t>Rashodi za nabavu proizved. dugotrajne imovine</t>
  </si>
  <si>
    <t>Doprinos za obvezno zdravst. osiguranje u slučaju nezap.i - tužbe</t>
  </si>
  <si>
    <t>službena putovanja</t>
  </si>
  <si>
    <t>intelektulane usluge</t>
  </si>
  <si>
    <t>Naknada za prijevoz, rad na terenu i odv. život</t>
  </si>
  <si>
    <t>opći prihodi i primici</t>
  </si>
  <si>
    <t>Ministarstvo poljoprivrede</t>
  </si>
  <si>
    <t>Tekući projekt K100113</t>
  </si>
  <si>
    <t>LUKA IZGRADNJA OSNOVNE ŠKOLE</t>
  </si>
  <si>
    <t>OPĆI PRIHODI I PRIMICI</t>
  </si>
  <si>
    <t>Građevinski objekti</t>
  </si>
  <si>
    <t>Poslovni objekti</t>
  </si>
  <si>
    <t>Izvor financiranja 5.Đ</t>
  </si>
  <si>
    <t>vlastiti prihodi</t>
  </si>
  <si>
    <t>Izvor financiranja 3.3.</t>
  </si>
  <si>
    <t>Knjige umjetnička djela i ostale izlož. Vrijednosti</t>
  </si>
  <si>
    <t>pomoći oš</t>
  </si>
  <si>
    <t>Izvor financiranja 5.K.</t>
  </si>
  <si>
    <t>donacije oš</t>
  </si>
  <si>
    <t>Izvor financiranja 4.L.</t>
  </si>
  <si>
    <t>Prihod za posebne namjene</t>
  </si>
  <si>
    <t>izvor financiranja: 5.K.</t>
  </si>
  <si>
    <t>izvor financiranja: 6.3.</t>
  </si>
  <si>
    <t>izvori financiranja 5.K.</t>
  </si>
  <si>
    <t>izvor financiranja:6.3.</t>
  </si>
  <si>
    <t>Uredski materijal i ost. Materijalni rashodi</t>
  </si>
  <si>
    <t>izvor financiranja: 4.L.</t>
  </si>
  <si>
    <t>izvor financiranja : 5.K.</t>
  </si>
  <si>
    <t>Prsten potpore V</t>
  </si>
  <si>
    <t>Tekući projekt T100054</t>
  </si>
  <si>
    <t>Tekući projekt T100055</t>
  </si>
  <si>
    <t>Prsten potpore VI</t>
  </si>
  <si>
    <t>5.K</t>
  </si>
  <si>
    <t xml:space="preserve"> pomoći oš</t>
  </si>
  <si>
    <t>Prihod od imovine</t>
  </si>
  <si>
    <t>Prihod od upravnih i 
administrativnih pristojbi</t>
  </si>
  <si>
    <t>4.L</t>
  </si>
  <si>
    <t>3.3.</t>
  </si>
  <si>
    <t>Prihod od prodaje proizvoda 
i pruženih usluga i donacije</t>
  </si>
  <si>
    <t>6.3.</t>
  </si>
  <si>
    <t>donacije</t>
  </si>
  <si>
    <t>5.Đ.</t>
  </si>
  <si>
    <t>eur</t>
  </si>
  <si>
    <t>Naknade građanima i kućanstvima
 na temelju osiguranja i drugih akata</t>
  </si>
  <si>
    <t>ŠKOLSKA ŠPORTSKA DRUŠTVA</t>
  </si>
  <si>
    <t>Tekući projekt T100026</t>
  </si>
  <si>
    <t>Izvor financiranja: 5.K.</t>
  </si>
  <si>
    <t>E-TEHNIČAR</t>
  </si>
  <si>
    <t>Tekući projekt T100003</t>
  </si>
  <si>
    <t>Izvor financiranja 1.1.</t>
  </si>
  <si>
    <t>izvor financiranja 1.1.</t>
  </si>
  <si>
    <t>Izvor financiranja: 1.1.</t>
  </si>
  <si>
    <t>1.1.</t>
  </si>
  <si>
    <t>UKUPNO</t>
  </si>
  <si>
    <t>Postrojenja i oprema</t>
  </si>
  <si>
    <t>Glazbeni instrumenti i oprema</t>
  </si>
  <si>
    <t>energija</t>
  </si>
  <si>
    <t>Ostale tekuće donacije</t>
  </si>
  <si>
    <t>Ostale tekuće donacije - higijenski ulošci minist</t>
  </si>
  <si>
    <t>naknade za prijevoz na i s posla</t>
  </si>
  <si>
    <t>Izvor financiranja: 5.T.</t>
  </si>
  <si>
    <t>Min.znan.obrazo. I sporta ESF III</t>
  </si>
  <si>
    <t>Prsten potpore IV</t>
  </si>
  <si>
    <t>Tekući projekt T100047</t>
  </si>
  <si>
    <t>PROGRAM OSNOVNIH ŠKOLA IZVAN 
ŽUPANIJSKOG PRORAČUNA</t>
  </si>
  <si>
    <t>Program 1002</t>
  </si>
  <si>
    <t>Tekući projekt T100001</t>
  </si>
  <si>
    <t>OPREMA ŠKOLE</t>
  </si>
  <si>
    <t>uredska oprema i namještaj</t>
  </si>
  <si>
    <t>komunikacijska oprema</t>
  </si>
  <si>
    <t>sportska i glazbena oprema</t>
  </si>
  <si>
    <t>Uređaji, strojevi i oprema za ostale namjene</t>
  </si>
  <si>
    <t>uređaji strojevi i oprema za ostale namjene</t>
  </si>
  <si>
    <t>ŽUPANIJA</t>
  </si>
  <si>
    <t>Prsten potpore VII</t>
  </si>
  <si>
    <t>6 PRIHODI POSLOVANJA</t>
  </si>
  <si>
    <t>7 PRIHODI OD PRODAJE NEFINANCIJSKE IMOVINE</t>
  </si>
  <si>
    <t>3 RASHODI  POSLOVANJA</t>
  </si>
  <si>
    <t>4 RASHODI ZA NABAVU NEFINANCIJSKE IMOVINE</t>
  </si>
  <si>
    <t>Prsten potpore VIII</t>
  </si>
  <si>
    <t>Prsten potpore IX</t>
  </si>
  <si>
    <t>PRIHODI POSLOVANJA PREMA EKONOMSKOJ KLASIFIKACIJI</t>
  </si>
  <si>
    <t>RASHODI POSLOVANJA PREMA EKONOMSKOJ KLASIFIKACIJI</t>
  </si>
  <si>
    <t>Ostali rashodi</t>
  </si>
  <si>
    <t>5.T</t>
  </si>
  <si>
    <t>Minis. znan. obraz. i sporta ESF</t>
  </si>
  <si>
    <t>Tekući projekt T100058</t>
  </si>
  <si>
    <t>Tekući projekt T1000??</t>
  </si>
  <si>
    <t>PRIHODI POSLOVANJA PREMA IZVORIMA FINANCIRANJA</t>
  </si>
  <si>
    <t>RASHODI POSLOVANJA PREMA IZVORIMA FINANCIRANJA</t>
  </si>
  <si>
    <t>oprema za održavanje i zaštitu</t>
  </si>
  <si>
    <t>KNJIGE ZA ŠKOLSKU KNJIŽNICU</t>
  </si>
  <si>
    <t>Tekući projekt T100016</t>
  </si>
  <si>
    <t>Knjige za ŠKOLSKU KNJIŽNICU</t>
  </si>
  <si>
    <t>Knjige, umjetnička djela i ostale izložbene djelatnosti</t>
  </si>
  <si>
    <t>POLUGODIŠNJE IZVRŠENJE FIN. PLNAN 01-06.2024.</t>
  </si>
  <si>
    <t>%</t>
  </si>
  <si>
    <t>Ostale naknade građanima i kućanstvima u naravi (prijevoz grad Zaprešić)</t>
  </si>
  <si>
    <t>B) SAŽETAK RAČUNA FINANCIRANJA</t>
  </si>
  <si>
    <t>NETO FINANCIRANJE</t>
  </si>
  <si>
    <t>VIŠAK / MANJAK + NETO FINANCIRANJE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</si>
  <si>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</si>
  <si>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</si>
  <si>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</si>
  <si>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</si>
  <si>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</si>
  <si>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</si>
  <si>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RASHODI PREMA FUNKCIJSKOJ KLASIFIKACIJI</t>
  </si>
  <si>
    <t>BROJČANA OZNAKA I NAZIV</t>
  </si>
  <si>
    <t>UKUPNI RASHODI</t>
  </si>
  <si>
    <t>09 Obrazovanje</t>
  </si>
  <si>
    <t>091 Predškolsko i osnovno obrazovanje</t>
  </si>
  <si>
    <t>0912 Osnovno obrazovanje</t>
  </si>
  <si>
    <t>096 Dodatne usluge u obrazovanju</t>
  </si>
  <si>
    <t>098 Usluge obrazovanja koja nisu drugdje svrstane</t>
  </si>
  <si>
    <t>0980 Usluge obrazovanja koja nisu drugdje svrstane</t>
  </si>
  <si>
    <t>B. RAČUN FINANCIRANJA</t>
  </si>
  <si>
    <t>Naziv</t>
  </si>
  <si>
    <t>%-tak izvršenja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</si>
  <si>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</si>
  <si>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</si>
  <si>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</si>
  <si>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</si>
  <si>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</si>
  <si>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</si>
  <si>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>Ostale pomoći i darovnice</t>
  </si>
  <si>
    <t>Izvršenje 01.01.-30.06.24.</t>
  </si>
  <si>
    <t>EUR</t>
  </si>
  <si>
    <t>Izvršenje 6-2024</t>
  </si>
  <si>
    <t>Indeks</t>
  </si>
  <si>
    <t>6(5/2*100)</t>
  </si>
  <si>
    <t>7(5/3*100)</t>
  </si>
  <si>
    <t>POLUGODIŠNJE IZVRŠENJE FINANCIJSKOG PLANA OŠ LUKA
ZA 1.1.-30.6.2024.</t>
  </si>
  <si>
    <t xml:space="preserve">POLUGODIŠNJE IZVRŠENJE FINANCIJSKOG PLANA ZA 2025. GODINU PRORAČUNSKOG KORISNIKA JEDINICE LOKALNE I PODRUČNE (REGIONALNE) SAMOUPRAVE (01.-06.2025.)
</t>
  </si>
  <si>
    <t>POLUGODIŠNJE IZVRŠENJE FIN. PLNAN 01-06.2025.</t>
  </si>
  <si>
    <t>% izvršenja u odnosu na izvršenje 06-2024</t>
  </si>
  <si>
    <t>% izvršenja u odnosu na plan za 2025.</t>
  </si>
  <si>
    <t>Tekući projekti T100003</t>
  </si>
  <si>
    <t>NATJECANJA</t>
  </si>
  <si>
    <t>Naknade za rad predstavničkih i izvršnih tijela, povjerenstva i slično</t>
  </si>
  <si>
    <t xml:space="preserve"> PLAN ZA 2025.</t>
  </si>
  <si>
    <t>Tekuće donacije u novcu</t>
  </si>
  <si>
    <t>Rashodi za donacije, kazne, nadoknade šteta i kaoitalne pomoći</t>
  </si>
  <si>
    <t xml:space="preserve">Tekuće donacije  </t>
  </si>
  <si>
    <t>Tekući projekt T100029</t>
  </si>
  <si>
    <t>PROGRAM RAZVOJA ODGOJNO - OBRAZOVNOG SUSTAVA</t>
  </si>
  <si>
    <t>Rashodi za dodatna ulaganja u  dugotrajne imovine</t>
  </si>
  <si>
    <t xml:space="preserve"> PLAN ZA  2025.</t>
  </si>
  <si>
    <t>POLUGODIŠNJE IZVRŠENJE FINANCIJSKI PLAN PRORAČUNSKOG KORISNIKA JEDINICE LOKALNE I PODRUČNE (REGIONALNE) SAMOUPRAVE ZA 2025.  GODINU</t>
  </si>
  <si>
    <t>Plan za 2025.</t>
  </si>
  <si>
    <t>Izvorni plan za 2025.</t>
  </si>
  <si>
    <t>Izvršenje 6-2025</t>
  </si>
  <si>
    <t>Izvršenje 6-2025.</t>
  </si>
  <si>
    <t>Tekući projekt T100027</t>
  </si>
  <si>
    <t>OPSKRBA BESPLATNIM ZALIHAMA MENSTRUALNIH HIG. POTREPŠTINAMA</t>
  </si>
  <si>
    <t>ZA 1.1.-30.6.2025.</t>
  </si>
  <si>
    <t>% izvršenja u odnosu na plan 2025.</t>
  </si>
  <si>
    <t>Izvršenje 6 -2024.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</si>
</sst>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6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3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color theme="1"/>
      <name val="Arial"/>
      <family val="2"/>
    </font>
    <font>
      <b/>
      <i/>
      <sz val="10"/>
      <name val="Arial"/>
      <family val="2"/>
      <charset val="238"/>
    </font>
    <font>
      <sz val="11"/>
      <color rgb="FF333333"/>
      <name val="Courier New"/>
      <family val="3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6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20" fillId="0" borderId="2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0" fillId="5" borderId="0" xfId="0" applyFill="1"/>
    <xf numFmtId="0" fontId="0" fillId="7" borderId="0" xfId="0" applyFill="1"/>
    <xf numFmtId="0" fontId="3" fillId="8" borderId="1" xfId="0" applyFont="1" applyFill="1" applyBorder="1" applyAlignment="1">
      <alignment horizontal="left" vertical="center" wrapText="1" indent="1"/>
    </xf>
    <xf numFmtId="0" fontId="6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0" fillId="8" borderId="0" xfId="0" applyFill="1"/>
    <xf numFmtId="0" fontId="3" fillId="7" borderId="1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left" vertical="center" wrapText="1" indent="1"/>
    </xf>
    <xf numFmtId="0" fontId="6" fillId="8" borderId="1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0" fontId="0" fillId="9" borderId="0" xfId="0" applyFill="1"/>
    <xf numFmtId="0" fontId="0" fillId="10" borderId="0" xfId="0" applyFill="1"/>
    <xf numFmtId="0" fontId="6" fillId="10" borderId="2" xfId="0" applyFont="1" applyFill="1" applyBorder="1" applyAlignment="1">
      <alignment horizontal="left" vertical="center" wrapText="1" indent="1"/>
    </xf>
    <xf numFmtId="0" fontId="6" fillId="10" borderId="4" xfId="0" applyFont="1" applyFill="1" applyBorder="1" applyAlignment="1">
      <alignment horizontal="left" vertical="center" wrapText="1" indent="1"/>
    </xf>
    <xf numFmtId="0" fontId="6" fillId="10" borderId="1" xfId="0" applyFont="1" applyFill="1" applyBorder="1" applyAlignment="1">
      <alignment horizontal="left" vertical="center" indent="1"/>
    </xf>
    <xf numFmtId="0" fontId="6" fillId="11" borderId="1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left" vertical="center" wrapText="1" indent="1"/>
    </xf>
    <xf numFmtId="0" fontId="6" fillId="11" borderId="4" xfId="0" applyFont="1" applyFill="1" applyBorder="1" applyAlignment="1">
      <alignment horizontal="left" vertical="center" wrapText="1" indent="1"/>
    </xf>
    <xf numFmtId="0" fontId="0" fillId="11" borderId="0" xfId="0" applyFill="1"/>
    <xf numFmtId="0" fontId="0" fillId="12" borderId="0" xfId="0" applyFill="1"/>
    <xf numFmtId="0" fontId="3" fillId="5" borderId="1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  <xf numFmtId="0" fontId="6" fillId="5" borderId="2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horizontal="left" vertical="center" wrapText="1" indent="1"/>
    </xf>
    <xf numFmtId="0" fontId="0" fillId="14" borderId="0" xfId="0" applyFill="1"/>
    <xf numFmtId="0" fontId="3" fillId="8" borderId="2" xfId="0" applyFont="1" applyFill="1" applyBorder="1" applyAlignment="1">
      <alignment horizontal="left" vertical="center" wrapText="1" indent="1"/>
    </xf>
    <xf numFmtId="0" fontId="3" fillId="14" borderId="1" xfId="0" applyFont="1" applyFill="1" applyBorder="1" applyAlignment="1">
      <alignment horizontal="left" vertical="center" wrapText="1" indent="1"/>
    </xf>
    <xf numFmtId="0" fontId="6" fillId="14" borderId="2" xfId="0" applyFont="1" applyFill="1" applyBorder="1" applyAlignment="1">
      <alignment horizontal="left" vertical="center" wrapText="1" indent="1"/>
    </xf>
    <xf numFmtId="0" fontId="3" fillId="14" borderId="4" xfId="0" applyFont="1" applyFill="1" applyBorder="1" applyAlignment="1">
      <alignment horizontal="left" vertical="center" wrapText="1" indent="1"/>
    </xf>
    <xf numFmtId="0" fontId="6" fillId="14" borderId="4" xfId="0" applyFont="1" applyFill="1" applyBorder="1" applyAlignment="1">
      <alignment horizontal="left" vertical="center" wrapText="1" indent="1"/>
    </xf>
    <xf numFmtId="0" fontId="6" fillId="14" borderId="2" xfId="0" applyFont="1" applyFill="1" applyBorder="1" applyAlignment="1">
      <alignment horizontal="center" wrapText="1"/>
    </xf>
    <xf numFmtId="0" fontId="6" fillId="14" borderId="1" xfId="0" applyFont="1" applyFill="1" applyBorder="1" applyAlignment="1">
      <alignment horizontal="left" vertical="center" wrapText="1" indent="1"/>
    </xf>
    <xf numFmtId="0" fontId="3" fillId="14" borderId="2" xfId="0" applyFont="1" applyFill="1" applyBorder="1" applyAlignment="1">
      <alignment horizontal="left" vertical="center" wrapText="1" indent="1"/>
    </xf>
    <xf numFmtId="0" fontId="21" fillId="14" borderId="2" xfId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left" vertical="center" wrapText="1" indent="1"/>
    </xf>
    <xf numFmtId="0" fontId="8" fillId="14" borderId="2" xfId="0" applyFont="1" applyFill="1" applyBorder="1" applyAlignment="1">
      <alignment horizontal="left" vertical="center" wrapText="1" indent="1"/>
    </xf>
    <xf numFmtId="0" fontId="8" fillId="14" borderId="4" xfId="0" applyFont="1" applyFill="1" applyBorder="1" applyAlignment="1">
      <alignment horizontal="left" vertical="center" wrapText="1" indent="1"/>
    </xf>
    <xf numFmtId="0" fontId="24" fillId="14" borderId="0" xfId="0" applyFont="1" applyFill="1"/>
    <xf numFmtId="0" fontId="24" fillId="6" borderId="0" xfId="0" applyFont="1" applyFill="1"/>
    <xf numFmtId="0" fontId="0" fillId="2" borderId="0" xfId="0" applyFill="1"/>
    <xf numFmtId="0" fontId="6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left" vertical="center" wrapText="1" indent="1"/>
    </xf>
    <xf numFmtId="0" fontId="17" fillId="2" borderId="4" xfId="0" applyFont="1" applyFill="1" applyBorder="1" applyAlignment="1">
      <alignment horizontal="left" vertical="center" wrapText="1" indent="1"/>
    </xf>
    <xf numFmtId="4" fontId="3" fillId="2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0" fontId="3" fillId="15" borderId="1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0" fillId="15" borderId="0" xfId="0" applyFill="1"/>
    <xf numFmtId="0" fontId="0" fillId="16" borderId="0" xfId="0" applyFill="1"/>
    <xf numFmtId="0" fontId="3" fillId="14" borderId="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left" vertical="center" wrapText="1" indent="1"/>
    </xf>
    <xf numFmtId="0" fontId="3" fillId="16" borderId="2" xfId="0" applyFont="1" applyFill="1" applyBorder="1" applyAlignment="1">
      <alignment horizontal="left" vertical="center" wrapText="1" indent="1"/>
    </xf>
    <xf numFmtId="0" fontId="3" fillId="16" borderId="4" xfId="0" applyFont="1" applyFill="1" applyBorder="1" applyAlignment="1">
      <alignment horizontal="left" vertical="center" wrapText="1" indent="1"/>
    </xf>
    <xf numFmtId="4" fontId="3" fillId="9" borderId="3" xfId="0" applyNumberFormat="1" applyFont="1" applyFill="1" applyBorder="1" applyAlignment="1">
      <alignment horizontal="right"/>
    </xf>
    <xf numFmtId="4" fontId="3" fillId="14" borderId="3" xfId="0" applyNumberFormat="1" applyFont="1" applyFill="1" applyBorder="1" applyAlignment="1">
      <alignment horizontal="right"/>
    </xf>
    <xf numFmtId="4" fontId="8" fillId="6" borderId="3" xfId="0" applyNumberFormat="1" applyFont="1" applyFill="1" applyBorder="1" applyAlignment="1">
      <alignment horizontal="right"/>
    </xf>
    <xf numFmtId="0" fontId="6" fillId="14" borderId="2" xfId="0" applyFont="1" applyFill="1" applyBorder="1" applyAlignment="1">
      <alignment vertical="center" wrapText="1"/>
    </xf>
    <xf numFmtId="0" fontId="20" fillId="2" borderId="2" xfId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/>
    </xf>
    <xf numFmtId="0" fontId="29" fillId="2" borderId="3" xfId="0" quotePrefix="1" applyFont="1" applyFill="1" applyBorder="1" applyAlignment="1">
      <alignment horizontal="left" vertical="center"/>
    </xf>
    <xf numFmtId="0" fontId="34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29" fillId="2" borderId="3" xfId="0" quotePrefix="1" applyFont="1" applyFill="1" applyBorder="1" applyAlignment="1">
      <alignment horizontal="center" vertical="center"/>
    </xf>
    <xf numFmtId="0" fontId="35" fillId="0" borderId="0" xfId="0" applyFont="1"/>
    <xf numFmtId="0" fontId="29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8" fillId="2" borderId="0" xfId="2" applyNumberFormat="1" applyFont="1" applyFill="1" applyBorder="1" applyAlignment="1">
      <alignment horizontal="right"/>
    </xf>
    <xf numFmtId="4" fontId="10" fillId="2" borderId="0" xfId="2" applyNumberFormat="1" applyFont="1" applyFill="1" applyBorder="1" applyAlignment="1">
      <alignment horizontal="right"/>
    </xf>
    <xf numFmtId="0" fontId="24" fillId="2" borderId="0" xfId="0" applyFont="1" applyFill="1"/>
    <xf numFmtId="0" fontId="37" fillId="12" borderId="2" xfId="0" applyFont="1" applyFill="1" applyBorder="1" applyAlignment="1">
      <alignment horizontal="left" vertical="center" indent="1"/>
    </xf>
    <xf numFmtId="0" fontId="37" fillId="12" borderId="2" xfId="0" applyFont="1" applyFill="1" applyBorder="1" applyAlignment="1">
      <alignment horizontal="left" vertical="center" wrapText="1" indent="1"/>
    </xf>
    <xf numFmtId="0" fontId="37" fillId="12" borderId="4" xfId="0" applyFont="1" applyFill="1" applyBorder="1" applyAlignment="1">
      <alignment horizontal="left" vertical="center" wrapText="1" indent="1"/>
    </xf>
    <xf numFmtId="0" fontId="31" fillId="10" borderId="1" xfId="0" applyFont="1" applyFill="1" applyBorder="1" applyAlignment="1">
      <alignment vertical="center"/>
    </xf>
    <xf numFmtId="0" fontId="31" fillId="10" borderId="2" xfId="0" applyFont="1" applyFill="1" applyBorder="1" applyAlignment="1">
      <alignment horizontal="left" vertical="center" wrapText="1" indent="1"/>
    </xf>
    <xf numFmtId="0" fontId="31" fillId="10" borderId="4" xfId="0" applyFont="1" applyFill="1" applyBorder="1" applyAlignment="1">
      <alignment horizontal="left" vertical="center" wrapText="1" indent="1"/>
    </xf>
    <xf numFmtId="0" fontId="31" fillId="9" borderId="1" xfId="0" applyFont="1" applyFill="1" applyBorder="1" applyAlignment="1">
      <alignment vertical="center"/>
    </xf>
    <xf numFmtId="0" fontId="31" fillId="9" borderId="2" xfId="0" applyFont="1" applyFill="1" applyBorder="1" applyAlignment="1">
      <alignment horizontal="left" vertical="center" wrapText="1" indent="1"/>
    </xf>
    <xf numFmtId="0" fontId="31" fillId="9" borderId="4" xfId="0" applyFont="1" applyFill="1" applyBorder="1" applyAlignment="1">
      <alignment horizontal="left" vertical="center" wrapText="1" indent="1"/>
    </xf>
    <xf numFmtId="0" fontId="31" fillId="11" borderId="1" xfId="0" applyFont="1" applyFill="1" applyBorder="1" applyAlignment="1">
      <alignment vertical="center"/>
    </xf>
    <xf numFmtId="0" fontId="31" fillId="11" borderId="2" xfId="0" applyFont="1" applyFill="1" applyBorder="1" applyAlignment="1">
      <alignment horizontal="left" vertical="center" wrapText="1" indent="1"/>
    </xf>
    <xf numFmtId="0" fontId="31" fillId="11" borderId="4" xfId="0" applyFont="1" applyFill="1" applyBorder="1" applyAlignment="1">
      <alignment horizontal="left" vertical="center" wrapText="1" indent="1"/>
    </xf>
    <xf numFmtId="0" fontId="31" fillId="10" borderId="1" xfId="0" applyFont="1" applyFill="1" applyBorder="1" applyAlignment="1">
      <alignment horizontal="left" vertical="center" indent="1"/>
    </xf>
    <xf numFmtId="0" fontId="37" fillId="11" borderId="2" xfId="0" applyFont="1" applyFill="1" applyBorder="1" applyAlignment="1">
      <alignment horizontal="left" vertical="center" wrapText="1" indent="1"/>
    </xf>
    <xf numFmtId="0" fontId="31" fillId="10" borderId="2" xfId="0" applyFont="1" applyFill="1" applyBorder="1" applyAlignment="1">
      <alignment horizontal="left" vertical="center" indent="1"/>
    </xf>
    <xf numFmtId="0" fontId="39" fillId="11" borderId="2" xfId="1" applyFont="1" applyFill="1" applyBorder="1" applyAlignment="1">
      <alignment horizontal="center" vertical="center" wrapText="1"/>
    </xf>
    <xf numFmtId="4" fontId="29" fillId="2" borderId="0" xfId="2" applyNumberFormat="1" applyFont="1" applyFill="1" applyBorder="1" applyAlignment="1">
      <alignment horizontal="right"/>
    </xf>
    <xf numFmtId="0" fontId="13" fillId="0" borderId="0" xfId="0" applyFont="1"/>
    <xf numFmtId="0" fontId="16" fillId="0" borderId="0" xfId="0" applyFont="1"/>
    <xf numFmtId="0" fontId="41" fillId="0" borderId="0" xfId="0" applyFont="1"/>
    <xf numFmtId="0" fontId="30" fillId="0" borderId="0" xfId="0" applyFont="1"/>
    <xf numFmtId="0" fontId="42" fillId="0" borderId="0" xfId="0" applyFont="1"/>
    <xf numFmtId="0" fontId="42" fillId="0" borderId="0" xfId="0" applyFont="1" applyAlignment="1">
      <alignment horizontal="left"/>
    </xf>
    <xf numFmtId="0" fontId="36" fillId="0" borderId="0" xfId="0" applyFont="1"/>
    <xf numFmtId="0" fontId="44" fillId="2" borderId="0" xfId="0" applyFont="1" applyFill="1"/>
    <xf numFmtId="0" fontId="44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0" fillId="0" borderId="0" xfId="0" applyNumberFormat="1"/>
    <xf numFmtId="0" fontId="21" fillId="5" borderId="2" xfId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wrapText="1"/>
    </xf>
    <xf numFmtId="0" fontId="21" fillId="8" borderId="2" xfId="1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wrapText="1"/>
    </xf>
    <xf numFmtId="0" fontId="19" fillId="14" borderId="2" xfId="0" applyFont="1" applyFill="1" applyBorder="1" applyAlignment="1">
      <alignment horizontal="center" wrapText="1"/>
    </xf>
    <xf numFmtId="0" fontId="37" fillId="11" borderId="4" xfId="0" applyFont="1" applyFill="1" applyBorder="1" applyAlignment="1">
      <alignment horizontal="left" vertical="center" wrapText="1" indent="1"/>
    </xf>
    <xf numFmtId="0" fontId="31" fillId="11" borderId="1" xfId="0" applyFont="1" applyFill="1" applyBorder="1" applyAlignment="1">
      <alignment horizontal="left" vertical="center" indent="1"/>
    </xf>
    <xf numFmtId="0" fontId="38" fillId="11" borderId="2" xfId="1" applyFont="1" applyFill="1" applyBorder="1" applyAlignment="1">
      <alignment horizontal="center" vertical="center" wrapText="1"/>
    </xf>
    <xf numFmtId="0" fontId="0" fillId="6" borderId="0" xfId="0" applyFill="1"/>
    <xf numFmtId="0" fontId="0" fillId="21" borderId="0" xfId="0" applyFill="1"/>
    <xf numFmtId="0" fontId="3" fillId="20" borderId="1" xfId="0" applyFont="1" applyFill="1" applyBorder="1" applyAlignment="1">
      <alignment horizontal="left" vertical="center" wrapText="1" indent="1"/>
    </xf>
    <xf numFmtId="0" fontId="3" fillId="20" borderId="2" xfId="0" applyFont="1" applyFill="1" applyBorder="1" applyAlignment="1">
      <alignment horizontal="left" vertical="center" wrapText="1" indent="1"/>
    </xf>
    <xf numFmtId="0" fontId="3" fillId="20" borderId="4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wrapText="1"/>
    </xf>
    <xf numFmtId="4" fontId="3" fillId="10" borderId="3" xfId="0" applyNumberFormat="1" applyFont="1" applyFill="1" applyBorder="1" applyAlignment="1">
      <alignment horizontal="right"/>
    </xf>
    <xf numFmtId="4" fontId="45" fillId="2" borderId="3" xfId="0" applyNumberFormat="1" applyFont="1" applyFill="1" applyBorder="1" applyAlignment="1">
      <alignment horizontal="right" vertical="center"/>
    </xf>
    <xf numFmtId="4" fontId="45" fillId="2" borderId="3" xfId="2" applyNumberFormat="1" applyFont="1" applyFill="1" applyBorder="1" applyAlignment="1">
      <alignment horizontal="right"/>
    </xf>
    <xf numFmtId="0" fontId="29" fillId="2" borderId="3" xfId="0" quotePrefix="1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left" vertical="center" wrapText="1"/>
    </xf>
    <xf numFmtId="0" fontId="29" fillId="2" borderId="11" xfId="0" quotePrefix="1" applyFont="1" applyFill="1" applyBorder="1" applyAlignment="1">
      <alignment horizontal="left" vertical="center"/>
    </xf>
    <xf numFmtId="0" fontId="33" fillId="2" borderId="11" xfId="0" quotePrefix="1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9" fillId="2" borderId="11" xfId="0" quotePrefix="1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vertical="center" wrapText="1"/>
    </xf>
    <xf numFmtId="4" fontId="42" fillId="0" borderId="0" xfId="0" applyNumberFormat="1" applyFont="1"/>
    <xf numFmtId="4" fontId="8" fillId="2" borderId="3" xfId="0" applyNumberFormat="1" applyFont="1" applyFill="1" applyBorder="1" applyAlignment="1">
      <alignment vertical="center"/>
    </xf>
    <xf numFmtId="4" fontId="40" fillId="2" borderId="3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left" vertical="center"/>
    </xf>
    <xf numFmtId="0" fontId="34" fillId="2" borderId="0" xfId="0" quotePrefix="1" applyFont="1" applyFill="1" applyAlignment="1">
      <alignment horizontal="left" vertical="center"/>
    </xf>
    <xf numFmtId="0" fontId="34" fillId="2" borderId="0" xfId="0" quotePrefix="1" applyFont="1" applyFill="1" applyAlignment="1">
      <alignment horizontal="left" vertical="center" wrapText="1"/>
    </xf>
    <xf numFmtId="4" fontId="29" fillId="2" borderId="0" xfId="2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 wrapText="1"/>
    </xf>
    <xf numFmtId="4" fontId="7" fillId="2" borderId="0" xfId="2" applyNumberFormat="1" applyFont="1" applyFill="1" applyBorder="1" applyAlignment="1">
      <alignment horizontal="right"/>
    </xf>
    <xf numFmtId="0" fontId="29" fillId="2" borderId="0" xfId="0" applyFont="1" applyFill="1" applyAlignment="1">
      <alignment vertical="center" wrapText="1"/>
    </xf>
    <xf numFmtId="3" fontId="8" fillId="2" borderId="0" xfId="0" applyNumberFormat="1" applyFont="1" applyFill="1" applyAlignment="1">
      <alignment horizontal="right"/>
    </xf>
    <xf numFmtId="0" fontId="43" fillId="4" borderId="8" xfId="0" applyFont="1" applyFill="1" applyBorder="1" applyAlignment="1">
      <alignment horizontal="center" vertical="center" wrapText="1"/>
    </xf>
    <xf numFmtId="0" fontId="43" fillId="4" borderId="9" xfId="0" applyFont="1" applyFill="1" applyBorder="1" applyAlignment="1">
      <alignment horizontal="center" vertical="center" wrapText="1"/>
    </xf>
    <xf numFmtId="164" fontId="42" fillId="0" borderId="0" xfId="0" applyNumberFormat="1" applyFont="1"/>
    <xf numFmtId="4" fontId="49" fillId="2" borderId="3" xfId="2" applyNumberFormat="1" applyFont="1" applyFill="1" applyBorder="1" applyAlignment="1">
      <alignment horizontal="right"/>
    </xf>
    <xf numFmtId="0" fontId="45" fillId="2" borderId="11" xfId="0" applyFont="1" applyFill="1" applyBorder="1" applyAlignment="1">
      <alignment horizontal="left" vertical="center" wrapText="1"/>
    </xf>
    <xf numFmtId="0" fontId="45" fillId="2" borderId="11" xfId="0" applyFont="1" applyFill="1" applyBorder="1" applyAlignment="1">
      <alignment horizontal="left" vertical="center"/>
    </xf>
    <xf numFmtId="4" fontId="33" fillId="2" borderId="3" xfId="2" applyNumberFormat="1" applyFont="1" applyFill="1" applyBorder="1" applyAlignment="1">
      <alignment horizontal="right"/>
    </xf>
    <xf numFmtId="4" fontId="49" fillId="2" borderId="3" xfId="0" applyNumberFormat="1" applyFont="1" applyFill="1" applyBorder="1" applyAlignment="1">
      <alignment horizontal="right" vertical="center"/>
    </xf>
    <xf numFmtId="0" fontId="45" fillId="2" borderId="12" xfId="0" applyFont="1" applyFill="1" applyBorder="1" applyAlignment="1">
      <alignment horizontal="left" vertical="center"/>
    </xf>
    <xf numFmtId="4" fontId="33" fillId="2" borderId="3" xfId="0" applyNumberFormat="1" applyFont="1" applyFill="1" applyBorder="1" applyAlignment="1">
      <alignment horizontal="right" vertical="center"/>
    </xf>
    <xf numFmtId="4" fontId="50" fillId="2" borderId="3" xfId="0" applyNumberFormat="1" applyFont="1" applyFill="1" applyBorder="1" applyAlignment="1">
      <alignment horizontal="right"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 wrapText="1"/>
    </xf>
    <xf numFmtId="4" fontId="45" fillId="2" borderId="0" xfId="0" applyNumberFormat="1" applyFont="1" applyFill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/>
    <xf numFmtId="0" fontId="32" fillId="2" borderId="3" xfId="0" applyFont="1" applyFill="1" applyBorder="1" applyAlignment="1">
      <alignment horizontal="left" vertical="center" wrapText="1"/>
    </xf>
    <xf numFmtId="4" fontId="45" fillId="2" borderId="3" xfId="0" applyNumberFormat="1" applyFont="1" applyFill="1" applyBorder="1" applyAlignment="1">
      <alignment horizontal="righ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4" fontId="12" fillId="0" borderId="3" xfId="0" applyNumberFormat="1" applyFont="1" applyBorder="1"/>
    <xf numFmtId="4" fontId="40" fillId="0" borderId="3" xfId="0" applyNumberFormat="1" applyFont="1" applyBorder="1"/>
    <xf numFmtId="4" fontId="8" fillId="0" borderId="3" xfId="0" applyNumberFormat="1" applyFont="1" applyBorder="1"/>
    <xf numFmtId="0" fontId="6" fillId="4" borderId="10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4" fontId="45" fillId="2" borderId="14" xfId="0" applyNumberFormat="1" applyFont="1" applyFill="1" applyBorder="1" applyAlignment="1">
      <alignment horizontal="right" vertical="center"/>
    </xf>
    <xf numFmtId="0" fontId="34" fillId="2" borderId="3" xfId="0" quotePrefix="1" applyFont="1" applyFill="1" applyBorder="1" applyAlignment="1">
      <alignment horizontal="left" vertical="center" wrapText="1"/>
    </xf>
    <xf numFmtId="4" fontId="49" fillId="2" borderId="1" xfId="2" applyNumberFormat="1" applyFont="1" applyFill="1" applyBorder="1" applyAlignment="1">
      <alignment horizontal="right"/>
    </xf>
    <xf numFmtId="4" fontId="45" fillId="2" borderId="1" xfId="2" applyNumberFormat="1" applyFont="1" applyFill="1" applyBorder="1" applyAlignment="1">
      <alignment horizontal="right"/>
    </xf>
    <xf numFmtId="4" fontId="50" fillId="0" borderId="1" xfId="0" applyNumberFormat="1" applyFont="1" applyBorder="1"/>
    <xf numFmtId="4" fontId="0" fillId="0" borderId="13" xfId="0" applyNumberFormat="1" applyBorder="1"/>
    <xf numFmtId="2" fontId="52" fillId="0" borderId="6" xfId="0" applyNumberFormat="1" applyFont="1" applyBorder="1"/>
    <xf numFmtId="2" fontId="53" fillId="0" borderId="6" xfId="0" applyNumberFormat="1" applyFont="1" applyBorder="1"/>
    <xf numFmtId="2" fontId="0" fillId="0" borderId="7" xfId="0" applyNumberFormat="1" applyBorder="1"/>
    <xf numFmtId="2" fontId="50" fillId="2" borderId="3" xfId="0" applyNumberFormat="1" applyFont="1" applyFill="1" applyBorder="1"/>
    <xf numFmtId="4" fontId="31" fillId="5" borderId="3" xfId="0" applyNumberFormat="1" applyFont="1" applyFill="1" applyBorder="1" applyAlignment="1">
      <alignment horizontal="right"/>
    </xf>
    <xf numFmtId="4" fontId="31" fillId="6" borderId="3" xfId="0" applyNumberFormat="1" applyFont="1" applyFill="1" applyBorder="1" applyAlignment="1">
      <alignment horizontal="right"/>
    </xf>
    <xf numFmtId="4" fontId="37" fillId="12" borderId="3" xfId="0" applyNumberFormat="1" applyFont="1" applyFill="1" applyBorder="1" applyAlignment="1">
      <alignment horizontal="right"/>
    </xf>
    <xf numFmtId="0" fontId="31" fillId="4" borderId="3" xfId="0" applyFont="1" applyFill="1" applyBorder="1" applyAlignment="1">
      <alignment horizontal="center" vertical="center" wrapText="1"/>
    </xf>
    <xf numFmtId="4" fontId="2" fillId="17" borderId="3" xfId="0" applyNumberFormat="1" applyFont="1" applyFill="1" applyBorder="1" applyAlignment="1">
      <alignment horizontal="right" vertical="center" wrapText="1"/>
    </xf>
    <xf numFmtId="4" fontId="6" fillId="19" borderId="3" xfId="0" applyNumberFormat="1" applyFont="1" applyFill="1" applyBorder="1" applyAlignment="1">
      <alignment horizontal="right" vertical="center" wrapText="1"/>
    </xf>
    <xf numFmtId="4" fontId="3" fillId="7" borderId="3" xfId="0" applyNumberFormat="1" applyFont="1" applyFill="1" applyBorder="1" applyAlignment="1">
      <alignment horizontal="right"/>
    </xf>
    <xf numFmtId="4" fontId="8" fillId="14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37" fillId="11" borderId="3" xfId="0" applyNumberFormat="1" applyFont="1" applyFill="1" applyBorder="1" applyAlignment="1">
      <alignment horizontal="right"/>
    </xf>
    <xf numFmtId="4" fontId="31" fillId="10" borderId="3" xfId="0" applyNumberFormat="1" applyFont="1" applyFill="1" applyBorder="1" applyAlignment="1">
      <alignment horizontal="right"/>
    </xf>
    <xf numFmtId="4" fontId="37" fillId="10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 indent="1"/>
    </xf>
    <xf numFmtId="0" fontId="20" fillId="0" borderId="3" xfId="1" applyFont="1" applyBorder="1" applyAlignment="1">
      <alignment horizontal="center" vertical="center" wrapText="1"/>
    </xf>
    <xf numFmtId="4" fontId="9" fillId="2" borderId="0" xfId="0" quotePrefix="1" applyNumberFormat="1" applyFont="1" applyFill="1" applyAlignment="1">
      <alignment horizontal="right" vertical="center" wrapText="1"/>
    </xf>
    <xf numFmtId="4" fontId="41" fillId="0" borderId="0" xfId="0" applyNumberFormat="1" applyFont="1"/>
    <xf numFmtId="0" fontId="34" fillId="2" borderId="0" xfId="0" quotePrefix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 wrapText="1"/>
    </xf>
    <xf numFmtId="0" fontId="0" fillId="0" borderId="3" xfId="0" applyBorder="1"/>
    <xf numFmtId="4" fontId="10" fillId="19" borderId="3" xfId="0" applyNumberFormat="1" applyFont="1" applyFill="1" applyBorder="1" applyAlignment="1">
      <alignment horizontal="right" vertical="center" wrapText="1"/>
    </xf>
    <xf numFmtId="4" fontId="8" fillId="10" borderId="3" xfId="0" applyNumberFormat="1" applyFont="1" applyFill="1" applyBorder="1" applyAlignment="1">
      <alignment horizontal="right"/>
    </xf>
    <xf numFmtId="4" fontId="8" fillId="9" borderId="3" xfId="0" applyNumberFormat="1" applyFont="1" applyFill="1" applyBorder="1" applyAlignment="1">
      <alignment horizontal="right"/>
    </xf>
    <xf numFmtId="4" fontId="8" fillId="5" borderId="3" xfId="0" applyNumberFormat="1" applyFont="1" applyFill="1" applyBorder="1" applyAlignment="1">
      <alignment horizontal="right"/>
    </xf>
    <xf numFmtId="4" fontId="8" fillId="7" borderId="3" xfId="0" applyNumberFormat="1" applyFont="1" applyFill="1" applyBorder="1" applyAlignment="1">
      <alignment horizontal="right"/>
    </xf>
    <xf numFmtId="4" fontId="8" fillId="2" borderId="3" xfId="2" applyNumberFormat="1" applyFont="1" applyFill="1" applyBorder="1" applyAlignment="1">
      <alignment horizontal="right"/>
    </xf>
    <xf numFmtId="4" fontId="10" fillId="9" borderId="3" xfId="0" applyNumberFormat="1" applyFont="1" applyFill="1" applyBorder="1" applyAlignment="1">
      <alignment horizontal="right" wrapText="1"/>
    </xf>
    <xf numFmtId="4" fontId="29" fillId="5" borderId="3" xfId="0" applyNumberFormat="1" applyFont="1" applyFill="1" applyBorder="1" applyAlignment="1">
      <alignment horizontal="right"/>
    </xf>
    <xf numFmtId="4" fontId="29" fillId="6" borderId="3" xfId="0" applyNumberFormat="1" applyFont="1" applyFill="1" applyBorder="1" applyAlignment="1">
      <alignment horizontal="right"/>
    </xf>
    <xf numFmtId="4" fontId="29" fillId="21" borderId="3" xfId="0" applyNumberFormat="1" applyFont="1" applyFill="1" applyBorder="1" applyAlignment="1">
      <alignment horizontal="right"/>
    </xf>
    <xf numFmtId="4" fontId="33" fillId="12" borderId="3" xfId="0" applyNumberFormat="1" applyFont="1" applyFill="1" applyBorder="1" applyAlignment="1">
      <alignment horizontal="right"/>
    </xf>
    <xf numFmtId="4" fontId="8" fillId="8" borderId="3" xfId="0" applyNumberFormat="1" applyFont="1" applyFill="1" applyBorder="1" applyAlignment="1">
      <alignment horizontal="right"/>
    </xf>
    <xf numFmtId="4" fontId="8" fillId="10" borderId="3" xfId="2" applyNumberFormat="1" applyFont="1" applyFill="1" applyBorder="1" applyAlignment="1">
      <alignment horizontal="right"/>
    </xf>
    <xf numFmtId="4" fontId="8" fillId="11" borderId="3" xfId="2" applyNumberFormat="1" applyFont="1" applyFill="1" applyBorder="1" applyAlignment="1">
      <alignment horizontal="right"/>
    </xf>
    <xf numFmtId="4" fontId="8" fillId="5" borderId="3" xfId="2" applyNumberFormat="1" applyFont="1" applyFill="1" applyBorder="1" applyAlignment="1">
      <alignment horizontal="right"/>
    </xf>
    <xf numFmtId="4" fontId="8" fillId="8" borderId="3" xfId="2" applyNumberFormat="1" applyFont="1" applyFill="1" applyBorder="1" applyAlignment="1">
      <alignment horizontal="right"/>
    </xf>
    <xf numFmtId="4" fontId="8" fillId="14" borderId="3" xfId="2" applyNumberFormat="1" applyFont="1" applyFill="1" applyBorder="1" applyAlignment="1">
      <alignment horizontal="right"/>
    </xf>
    <xf numFmtId="4" fontId="29" fillId="10" borderId="3" xfId="0" applyNumberFormat="1" applyFont="1" applyFill="1" applyBorder="1" applyAlignment="1">
      <alignment horizontal="right"/>
    </xf>
    <xf numFmtId="4" fontId="8" fillId="11" borderId="3" xfId="0" applyNumberFormat="1" applyFont="1" applyFill="1" applyBorder="1" applyAlignment="1">
      <alignment horizontal="right"/>
    </xf>
    <xf numFmtId="4" fontId="8" fillId="20" borderId="3" xfId="0" applyNumberFormat="1" applyFont="1" applyFill="1" applyBorder="1" applyAlignment="1">
      <alignment horizontal="right" vertical="center" wrapText="1"/>
    </xf>
    <xf numFmtId="4" fontId="10" fillId="10" borderId="3" xfId="0" applyNumberFormat="1" applyFont="1" applyFill="1" applyBorder="1" applyAlignment="1">
      <alignment horizontal="right"/>
    </xf>
    <xf numFmtId="4" fontId="33" fillId="10" borderId="3" xfId="0" applyNumberFormat="1" applyFont="1" applyFill="1" applyBorder="1" applyAlignment="1">
      <alignment horizontal="right"/>
    </xf>
    <xf numFmtId="4" fontId="10" fillId="5" borderId="3" xfId="0" applyNumberFormat="1" applyFont="1" applyFill="1" applyBorder="1" applyAlignment="1">
      <alignment horizontal="right"/>
    </xf>
    <xf numFmtId="4" fontId="8" fillId="15" borderId="3" xfId="0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>
      <alignment horizontal="right"/>
    </xf>
    <xf numFmtId="4" fontId="8" fillId="16" borderId="3" xfId="0" applyNumberFormat="1" applyFont="1" applyFill="1" applyBorder="1" applyAlignment="1">
      <alignment horizontal="right"/>
    </xf>
    <xf numFmtId="4" fontId="8" fillId="18" borderId="3" xfId="2" applyNumberFormat="1" applyFont="1" applyFill="1" applyBorder="1" applyAlignment="1">
      <alignment horizontal="right"/>
    </xf>
    <xf numFmtId="4" fontId="33" fillId="11" borderId="3" xfId="0" applyNumberFormat="1" applyFont="1" applyFill="1" applyBorder="1" applyAlignment="1">
      <alignment horizontal="right"/>
    </xf>
    <xf numFmtId="4" fontId="24" fillId="14" borderId="3" xfId="0" applyNumberFormat="1" applyFont="1" applyFill="1" applyBorder="1" applyAlignment="1">
      <alignment horizontal="right"/>
    </xf>
    <xf numFmtId="4" fontId="29" fillId="11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left" vertical="center" wrapText="1"/>
    </xf>
    <xf numFmtId="0" fontId="35" fillId="0" borderId="19" xfId="0" applyFont="1" applyBorder="1"/>
    <xf numFmtId="0" fontId="54" fillId="0" borderId="0" xfId="0" applyFont="1"/>
    <xf numFmtId="164" fontId="54" fillId="0" borderId="0" xfId="0" applyNumberFormat="1" applyFont="1"/>
    <xf numFmtId="0" fontId="1" fillId="0" borderId="11" xfId="0" applyFont="1" applyBorder="1"/>
    <xf numFmtId="4" fontId="1" fillId="0" borderId="3" xfId="0" applyNumberFormat="1" applyFont="1" applyBorder="1"/>
    <xf numFmtId="0" fontId="0" fillId="0" borderId="1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12" xfId="0" applyBorder="1"/>
    <xf numFmtId="0" fontId="0" fillId="0" borderId="14" xfId="0" applyBorder="1"/>
    <xf numFmtId="4" fontId="0" fillId="0" borderId="14" xfId="0" applyNumberFormat="1" applyBorder="1"/>
    <xf numFmtId="0" fontId="7" fillId="0" borderId="0" xfId="0" applyFont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right" wrapText="1"/>
    </xf>
    <xf numFmtId="0" fontId="0" fillId="0" borderId="3" xfId="0" applyBorder="1" applyAlignment="1">
      <alignment horizontal="left" vertical="top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6" fillId="0" borderId="5" xfId="0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8" fillId="3" borderId="2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" fontId="2" fillId="0" borderId="0" xfId="0" quotePrefix="1" applyNumberFormat="1" applyFont="1" applyAlignment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0" fontId="46" fillId="0" borderId="0" xfId="0" applyFont="1" applyAlignment="1">
      <alignment wrapText="1"/>
    </xf>
    <xf numFmtId="0" fontId="45" fillId="0" borderId="0" xfId="0" quotePrefix="1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8" fillId="0" borderId="0" xfId="0" applyFont="1"/>
    <xf numFmtId="0" fontId="56" fillId="0" borderId="0" xfId="0" applyFont="1"/>
    <xf numFmtId="0" fontId="57" fillId="0" borderId="3" xfId="0" applyFont="1" applyBorder="1"/>
    <xf numFmtId="0" fontId="58" fillId="0" borderId="3" xfId="0" applyFont="1" applyBorder="1"/>
    <xf numFmtId="2" fontId="59" fillId="0" borderId="3" xfId="0" applyNumberFormat="1" applyFont="1" applyBorder="1"/>
    <xf numFmtId="4" fontId="45" fillId="2" borderId="14" xfId="0" applyNumberFormat="1" applyFont="1" applyFill="1" applyBorder="1" applyAlignment="1">
      <alignment horizontal="right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2" fontId="52" fillId="0" borderId="0" xfId="0" applyNumberFormat="1" applyFont="1"/>
    <xf numFmtId="0" fontId="6" fillId="4" borderId="21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/>
    </xf>
    <xf numFmtId="2" fontId="52" fillId="0" borderId="23" xfId="0" applyNumberFormat="1" applyFont="1" applyBorder="1"/>
    <xf numFmtId="4" fontId="45" fillId="2" borderId="0" xfId="0" applyNumberFormat="1" applyFont="1" applyFill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left" vertical="center" wrapText="1"/>
    </xf>
    <xf numFmtId="2" fontId="35" fillId="0" borderId="6" xfId="0" applyNumberFormat="1" applyFont="1" applyBorder="1"/>
    <xf numFmtId="0" fontId="9" fillId="2" borderId="11" xfId="0" quotePrefix="1" applyFont="1" applyFill="1" applyBorder="1" applyAlignment="1">
      <alignment horizontal="left" vertical="center"/>
    </xf>
    <xf numFmtId="0" fontId="9" fillId="2" borderId="12" xfId="0" quotePrefix="1" applyFont="1" applyFill="1" applyBorder="1" applyAlignment="1">
      <alignment horizontal="left" vertical="center"/>
    </xf>
    <xf numFmtId="0" fontId="9" fillId="2" borderId="14" xfId="0" quotePrefix="1" applyFont="1" applyFill="1" applyBorder="1" applyAlignment="1">
      <alignment horizontal="left" vertical="center"/>
    </xf>
    <xf numFmtId="4" fontId="40" fillId="2" borderId="14" xfId="0" applyNumberFormat="1" applyFont="1" applyFill="1" applyBorder="1" applyAlignment="1">
      <alignment horizontal="right" vertical="center"/>
    </xf>
    <xf numFmtId="0" fontId="45" fillId="0" borderId="6" xfId="0" applyFont="1" applyBorder="1"/>
    <xf numFmtId="0" fontId="9" fillId="2" borderId="24" xfId="0" quotePrefix="1" applyFont="1" applyFill="1" applyBorder="1" applyAlignment="1">
      <alignment horizontal="left" vertical="center"/>
    </xf>
    <xf numFmtId="0" fontId="9" fillId="2" borderId="25" xfId="0" quotePrefix="1" applyFont="1" applyFill="1" applyBorder="1" applyAlignment="1">
      <alignment horizontal="left" vertical="center"/>
    </xf>
    <xf numFmtId="4" fontId="41" fillId="0" borderId="14" xfId="0" applyNumberFormat="1" applyFont="1" applyBorder="1"/>
    <xf numFmtId="4" fontId="55" fillId="2" borderId="14" xfId="0" applyNumberFormat="1" applyFont="1" applyFill="1" applyBorder="1" applyAlignment="1">
      <alignment horizontal="right" vertical="center" wrapText="1"/>
    </xf>
    <xf numFmtId="0" fontId="51" fillId="0" borderId="7" xfId="0" applyFont="1" applyBorder="1"/>
    <xf numFmtId="4" fontId="1" fillId="0" borderId="0" xfId="0" applyNumberFormat="1" applyFont="1"/>
    <xf numFmtId="4" fontId="32" fillId="2" borderId="26" xfId="0" applyNumberFormat="1" applyFont="1" applyFill="1" applyBorder="1" applyAlignment="1">
      <alignment horizontal="left" vertical="center" wrapText="1"/>
    </xf>
    <xf numFmtId="4" fontId="32" fillId="2" borderId="27" xfId="0" applyNumberFormat="1" applyFont="1" applyFill="1" applyBorder="1" applyAlignment="1">
      <alignment horizontal="right" vertical="center"/>
    </xf>
    <xf numFmtId="0" fontId="0" fillId="0" borderId="13" xfId="0" applyBorder="1"/>
    <xf numFmtId="0" fontId="6" fillId="4" borderId="28" xfId="0" applyFont="1" applyFill="1" applyBorder="1" applyAlignment="1">
      <alignment horizontal="center" vertical="center" wrapText="1"/>
    </xf>
    <xf numFmtId="4" fontId="0" fillId="0" borderId="2" xfId="0" applyNumberFormat="1" applyBorder="1"/>
    <xf numFmtId="0" fontId="36" fillId="0" borderId="6" xfId="0" applyFont="1" applyBorder="1"/>
    <xf numFmtId="4" fontId="32" fillId="2" borderId="29" xfId="0" applyNumberFormat="1" applyFont="1" applyFill="1" applyBorder="1" applyAlignment="1">
      <alignment horizontal="right" vertical="center"/>
    </xf>
    <xf numFmtId="0" fontId="36" fillId="0" borderId="7" xfId="0" applyFont="1" applyBorder="1"/>
    <xf numFmtId="4" fontId="32" fillId="2" borderId="3" xfId="0" applyNumberFormat="1" applyFont="1" applyFill="1" applyBorder="1" applyAlignment="1">
      <alignment horizontal="right" vertical="center" wrapText="1"/>
    </xf>
    <xf numFmtId="0" fontId="36" fillId="0" borderId="6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4" fontId="6" fillId="10" borderId="1" xfId="0" applyNumberFormat="1" applyFont="1" applyFill="1" applyBorder="1" applyAlignment="1">
      <alignment horizontal="left"/>
    </xf>
    <xf numFmtId="0" fontId="6" fillId="1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1" fillId="4" borderId="2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8" fillId="14" borderId="2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10" fillId="6" borderId="2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6" fillId="21" borderId="2" xfId="0" applyFont="1" applyFill="1" applyBorder="1" applyAlignment="1">
      <alignment wrapText="1"/>
    </xf>
    <xf numFmtId="0" fontId="31" fillId="1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1" fillId="10" borderId="2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0" fontId="6" fillId="14" borderId="2" xfId="0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31" fillId="9" borderId="2" xfId="0" applyFont="1" applyFill="1" applyBorder="1" applyAlignment="1">
      <alignment wrapText="1"/>
    </xf>
    <xf numFmtId="0" fontId="6" fillId="8" borderId="2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wrapText="1"/>
    </xf>
    <xf numFmtId="0" fontId="31" fillId="11" borderId="2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31" fillId="10" borderId="1" xfId="0" applyFont="1" applyFill="1" applyBorder="1" applyAlignment="1">
      <alignment wrapText="1"/>
    </xf>
    <xf numFmtId="0" fontId="31" fillId="11" borderId="1" xfId="0" applyFont="1" applyFill="1" applyBorder="1" applyAlignment="1">
      <alignment wrapText="1"/>
    </xf>
    <xf numFmtId="0" fontId="26" fillId="2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14" borderId="1" xfId="0" applyFont="1" applyFill="1" applyBorder="1" applyAlignment="1">
      <alignment wrapText="1"/>
    </xf>
    <xf numFmtId="0" fontId="3" fillId="20" borderId="2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wrapText="1"/>
    </xf>
    <xf numFmtId="0" fontId="25" fillId="8" borderId="1" xfId="0" applyFont="1" applyFill="1" applyBorder="1" applyAlignment="1">
      <alignment wrapText="1"/>
    </xf>
    <xf numFmtId="0" fontId="25" fillId="14" borderId="1" xfId="0" applyFont="1" applyFill="1" applyBorder="1" applyAlignment="1">
      <alignment wrapText="1"/>
    </xf>
    <xf numFmtId="0" fontId="25" fillId="2" borderId="2" xfId="0" applyFont="1" applyFill="1" applyBorder="1" applyAlignment="1">
      <alignment vertical="center" wrapText="1"/>
    </xf>
    <xf numFmtId="0" fontId="3" fillId="15" borderId="2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14" borderId="2" xfId="0" applyFont="1" applyFill="1" applyBorder="1" applyAlignment="1">
      <alignment wrapText="1"/>
    </xf>
    <xf numFmtId="0" fontId="6" fillId="16" borderId="2" xfId="0" applyFont="1" applyFill="1" applyBorder="1" applyAlignment="1">
      <alignment horizontal="left" vertical="center" wrapText="1"/>
    </xf>
    <xf numFmtId="0" fontId="6" fillId="18" borderId="2" xfId="0" applyFont="1" applyFill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wrapText="1"/>
    </xf>
    <xf numFmtId="0" fontId="6" fillId="11" borderId="2" xfId="0" applyFont="1" applyFill="1" applyBorder="1" applyAlignment="1">
      <alignment wrapText="1"/>
    </xf>
    <xf numFmtId="0" fontId="17" fillId="0" borderId="2" xfId="0" applyFont="1" applyBorder="1" applyAlignment="1">
      <alignment wrapText="1"/>
    </xf>
    <xf numFmtId="0" fontId="39" fillId="11" borderId="2" xfId="1" applyFont="1" applyFill="1" applyBorder="1" applyAlignment="1">
      <alignment horizontal="left" vertical="center" wrapText="1" readingOrder="1"/>
    </xf>
    <xf numFmtId="0" fontId="21" fillId="14" borderId="2" xfId="1" applyFont="1" applyFill="1" applyBorder="1" applyAlignment="1">
      <alignment horizontal="left" vertical="center" wrapText="1" readingOrder="1"/>
    </xf>
    <xf numFmtId="0" fontId="20" fillId="0" borderId="2" xfId="1" applyFont="1" applyBorder="1" applyAlignment="1">
      <alignment horizontal="left" vertical="center" wrapText="1" readingOrder="1"/>
    </xf>
    <xf numFmtId="0" fontId="26" fillId="0" borderId="2" xfId="1" applyFont="1" applyBorder="1" applyAlignment="1">
      <alignment horizontal="left" vertical="center" wrapText="1" readingOrder="1"/>
    </xf>
    <xf numFmtId="0" fontId="26" fillId="2" borderId="2" xfId="1" applyFont="1" applyFill="1" applyBorder="1" applyAlignment="1">
      <alignment horizontal="center" vertical="center" wrapText="1" readingOrder="1"/>
    </xf>
    <xf numFmtId="0" fontId="21" fillId="5" borderId="2" xfId="1" applyFont="1" applyFill="1" applyBorder="1" applyAlignment="1">
      <alignment horizontal="left" vertical="center" wrapText="1" readingOrder="1"/>
    </xf>
    <xf numFmtId="0" fontId="21" fillId="8" borderId="2" xfId="1" applyFont="1" applyFill="1" applyBorder="1" applyAlignment="1">
      <alignment horizontal="left" vertical="center" wrapText="1" readingOrder="1"/>
    </xf>
    <xf numFmtId="0" fontId="26" fillId="0" borderId="2" xfId="1" applyFont="1" applyBorder="1" applyAlignment="1">
      <alignment horizontal="center" vertical="center" wrapText="1" readingOrder="1"/>
    </xf>
    <xf numFmtId="0" fontId="22" fillId="13" borderId="1" xfId="1" applyFont="1" applyFill="1" applyBorder="1" applyAlignment="1">
      <alignment vertical="center" wrapText="1" readingOrder="1"/>
    </xf>
    <xf numFmtId="0" fontId="22" fillId="8" borderId="1" xfId="1" applyFont="1" applyFill="1" applyBorder="1" applyAlignment="1">
      <alignment vertical="center" wrapText="1" readingOrder="1"/>
    </xf>
    <xf numFmtId="0" fontId="22" fillId="14" borderId="1" xfId="1" applyFont="1" applyFill="1" applyBorder="1" applyAlignment="1">
      <alignment vertical="center" wrapText="1" readingOrder="1"/>
    </xf>
    <xf numFmtId="0" fontId="23" fillId="0" borderId="1" xfId="1" applyFont="1" applyBorder="1" applyAlignment="1">
      <alignment vertical="center" wrapText="1" readingOrder="1"/>
    </xf>
    <xf numFmtId="0" fontId="19" fillId="8" borderId="1" xfId="0" applyFont="1" applyFill="1" applyBorder="1" applyAlignment="1">
      <alignment wrapText="1"/>
    </xf>
    <xf numFmtId="0" fontId="19" fillId="14" borderId="1" xfId="0" applyFont="1" applyFill="1" applyBorder="1" applyAlignment="1">
      <alignment wrapText="1"/>
    </xf>
    <xf numFmtId="0" fontId="21" fillId="5" borderId="1" xfId="1" applyFont="1" applyFill="1" applyBorder="1" applyAlignment="1">
      <alignment horizontal="left" vertical="center" wrapText="1" readingOrder="1"/>
    </xf>
    <xf numFmtId="0" fontId="21" fillId="8" borderId="1" xfId="1" applyFont="1" applyFill="1" applyBorder="1" applyAlignment="1">
      <alignment horizontal="left" vertical="center" wrapText="1" readingOrder="1"/>
    </xf>
    <xf numFmtId="0" fontId="48" fillId="4" borderId="3" xfId="0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right"/>
    </xf>
    <xf numFmtId="4" fontId="31" fillId="21" borderId="3" xfId="0" applyNumberFormat="1" applyFon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3" fillId="11" borderId="3" xfId="2" applyNumberFormat="1" applyFont="1" applyFill="1" applyBorder="1" applyAlignment="1">
      <alignment horizontal="right"/>
    </xf>
    <xf numFmtId="4" fontId="3" fillId="5" borderId="3" xfId="2" applyNumberFormat="1" applyFont="1" applyFill="1" applyBorder="1" applyAlignment="1">
      <alignment horizontal="right"/>
    </xf>
    <xf numFmtId="4" fontId="3" fillId="8" borderId="3" xfId="2" applyNumberFormat="1" applyFont="1" applyFill="1" applyBorder="1" applyAlignment="1">
      <alignment horizontal="right"/>
    </xf>
    <xf numFmtId="4" fontId="3" fillId="14" borderId="3" xfId="2" applyNumberFormat="1" applyFont="1" applyFill="1" applyBorder="1" applyAlignment="1">
      <alignment horizontal="right"/>
    </xf>
    <xf numFmtId="4" fontId="3" fillId="11" borderId="3" xfId="0" applyNumberFormat="1" applyFont="1" applyFill="1" applyBorder="1" applyAlignment="1">
      <alignment horizontal="right"/>
    </xf>
    <xf numFmtId="4" fontId="3" fillId="20" borderId="3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/>
    </xf>
    <xf numFmtId="4" fontId="3" fillId="10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3" fillId="14" borderId="4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3" fillId="2" borderId="1" xfId="2" applyNumberFormat="1" applyFont="1" applyFill="1" applyBorder="1" applyAlignment="1">
      <alignment horizontal="right"/>
    </xf>
    <xf numFmtId="0" fontId="6" fillId="14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6" fillId="14" borderId="3" xfId="0" applyFont="1" applyFill="1" applyBorder="1" applyAlignment="1">
      <alignment horizontal="right" vertical="center" wrapText="1"/>
    </xf>
    <xf numFmtId="0" fontId="3" fillId="14" borderId="3" xfId="0" applyFont="1" applyFill="1" applyBorder="1" applyAlignment="1">
      <alignment horizontal="right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wrapText="1"/>
    </xf>
    <xf numFmtId="0" fontId="6" fillId="8" borderId="2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wrapText="1"/>
    </xf>
    <xf numFmtId="0" fontId="6" fillId="14" borderId="3" xfId="0" applyFont="1" applyFill="1" applyBorder="1" applyAlignment="1">
      <alignment wrapText="1"/>
    </xf>
    <xf numFmtId="2" fontId="6" fillId="22" borderId="1" xfId="0" applyNumberFormat="1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wrapText="1"/>
    </xf>
    <xf numFmtId="2" fontId="6" fillId="8" borderId="3" xfId="0" applyNumberFormat="1" applyFont="1" applyFill="1" applyBorder="1" applyAlignment="1">
      <alignment wrapText="1"/>
    </xf>
    <xf numFmtId="2" fontId="6" fillId="14" borderId="3" xfId="0" applyNumberFormat="1" applyFont="1" applyFill="1" applyBorder="1" applyAlignment="1">
      <alignment wrapText="1"/>
    </xf>
    <xf numFmtId="2" fontId="3" fillId="2" borderId="3" xfId="0" applyNumberFormat="1" applyFont="1" applyFill="1" applyBorder="1" applyAlignment="1">
      <alignment horizontal="right"/>
    </xf>
    <xf numFmtId="0" fontId="31" fillId="9" borderId="3" xfId="0" applyFont="1" applyFill="1" applyBorder="1" applyAlignment="1">
      <alignment wrapText="1"/>
    </xf>
    <xf numFmtId="2" fontId="31" fillId="9" borderId="3" xfId="0" applyNumberFormat="1" applyFont="1" applyFill="1" applyBorder="1" applyAlignment="1">
      <alignment wrapText="1"/>
    </xf>
    <xf numFmtId="0" fontId="6" fillId="5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right" vertical="center" wrapText="1"/>
    </xf>
    <xf numFmtId="0" fontId="3" fillId="8" borderId="3" xfId="0" applyFont="1" applyFill="1" applyBorder="1" applyAlignment="1">
      <alignment horizontal="right" vertical="center" wrapText="1"/>
    </xf>
    <xf numFmtId="2" fontId="3" fillId="5" borderId="3" xfId="0" applyNumberFormat="1" applyFont="1" applyFill="1" applyBorder="1" applyAlignment="1">
      <alignment horizontal="right" vertical="center" wrapText="1"/>
    </xf>
    <xf numFmtId="2" fontId="3" fillId="8" borderId="3" xfId="0" applyNumberFormat="1" applyFont="1" applyFill="1" applyBorder="1" applyAlignment="1">
      <alignment horizontal="right" vertical="center" wrapText="1"/>
    </xf>
    <xf numFmtId="2" fontId="3" fillId="14" borderId="3" xfId="0" applyNumberFormat="1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6" fillId="14" borderId="4" xfId="0" applyFont="1" applyFill="1" applyBorder="1" applyAlignment="1">
      <alignment vertical="center" wrapText="1"/>
    </xf>
    <xf numFmtId="2" fontId="3" fillId="14" borderId="4" xfId="0" applyNumberFormat="1" applyFont="1" applyFill="1" applyBorder="1" applyAlignment="1">
      <alignment vertical="center" wrapText="1"/>
    </xf>
    <xf numFmtId="0" fontId="60" fillId="2" borderId="2" xfId="0" applyFont="1" applyFill="1" applyBorder="1" applyAlignment="1">
      <alignment vertical="center" wrapText="1"/>
    </xf>
    <xf numFmtId="2" fontId="33" fillId="2" borderId="3" xfId="0" applyNumberFormat="1" applyFont="1" applyFill="1" applyBorder="1"/>
    <xf numFmtId="4" fontId="33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6" fillId="4" borderId="30" xfId="0" applyFont="1" applyFill="1" applyBorder="1" applyAlignment="1">
      <alignment horizontal="center" vertical="center" wrapText="1"/>
    </xf>
    <xf numFmtId="4" fontId="50" fillId="0" borderId="3" xfId="0" applyNumberFormat="1" applyFont="1" applyBorder="1"/>
    <xf numFmtId="0" fontId="29" fillId="2" borderId="3" xfId="0" applyFont="1" applyFill="1" applyBorder="1" applyAlignment="1">
      <alignment vertical="center" wrapText="1"/>
    </xf>
    <xf numFmtId="4" fontId="0" fillId="0" borderId="0" xfId="0" applyNumberFormat="1" applyBorder="1"/>
    <xf numFmtId="0" fontId="0" fillId="0" borderId="0" xfId="0" applyBorder="1"/>
    <xf numFmtId="0" fontId="29" fillId="2" borderId="14" xfId="0" applyFont="1" applyFill="1" applyBorder="1" applyAlignment="1">
      <alignment horizontal="center" vertical="center"/>
    </xf>
    <xf numFmtId="2" fontId="53" fillId="0" borderId="23" xfId="0" applyNumberFormat="1" applyFont="1" applyBorder="1"/>
    <xf numFmtId="0" fontId="61" fillId="0" borderId="0" xfId="0" applyFont="1"/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41" fillId="0" borderId="33" xfId="0" applyFont="1" applyBorder="1"/>
    <xf numFmtId="2" fontId="0" fillId="0" borderId="0" xfId="0" applyNumberFormat="1"/>
    <xf numFmtId="2" fontId="36" fillId="0" borderId="0" xfId="0" applyNumberFormat="1" applyFont="1"/>
    <xf numFmtId="4" fontId="16" fillId="0" borderId="0" xfId="0" applyNumberFormat="1" applyFont="1"/>
    <xf numFmtId="4" fontId="6" fillId="2" borderId="0" xfId="0" applyNumberFormat="1" applyFont="1" applyFill="1" applyBorder="1" applyAlignment="1">
      <alignment horizontal="right"/>
    </xf>
    <xf numFmtId="4" fontId="1" fillId="0" borderId="6" xfId="0" applyNumberFormat="1" applyFont="1" applyBorder="1"/>
    <xf numFmtId="4" fontId="0" fillId="0" borderId="6" xfId="0" applyNumberFormat="1" applyBorder="1"/>
    <xf numFmtId="4" fontId="10" fillId="0" borderId="1" xfId="0" quotePrefix="1" applyNumberFormat="1" applyFont="1" applyBorder="1" applyAlignment="1">
      <alignment horizontal="left" vertical="center"/>
    </xf>
    <xf numFmtId="4" fontId="8" fillId="0" borderId="2" xfId="0" applyNumberFormat="1" applyFont="1" applyBorder="1" applyAlignment="1">
      <alignment vertical="center"/>
    </xf>
    <xf numFmtId="4" fontId="10" fillId="0" borderId="1" xfId="0" quotePrefix="1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4" fontId="10" fillId="3" borderId="1" xfId="0" quotePrefix="1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" fontId="10" fillId="4" borderId="1" xfId="0" applyNumberFormat="1" applyFont="1" applyFill="1" applyBorder="1" applyAlignment="1">
      <alignment horizontal="left" vertical="center" wrapText="1"/>
    </xf>
    <xf numFmtId="4" fontId="10" fillId="4" borderId="2" xfId="0" applyNumberFormat="1" applyFont="1" applyFill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left" vertical="center" wrapText="1"/>
    </xf>
    <xf numFmtId="4" fontId="10" fillId="3" borderId="2" xfId="0" applyNumberFormat="1" applyFont="1" applyFill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4" fontId="8" fillId="3" borderId="2" xfId="0" applyNumberFormat="1" applyFont="1" applyFill="1" applyBorder="1" applyAlignment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0" fontId="45" fillId="2" borderId="3" xfId="0" applyFont="1" applyFill="1" applyBorder="1" applyAlignment="1">
      <alignment horizontal="left" vertical="center" wrapText="1"/>
    </xf>
    <xf numFmtId="0" fontId="45" fillId="2" borderId="14" xfId="0" applyFont="1" applyFill="1" applyBorder="1" applyAlignment="1">
      <alignment horizontal="left" vertical="center" wrapText="1"/>
    </xf>
    <xf numFmtId="0" fontId="49" fillId="2" borderId="11" xfId="0" applyFont="1" applyFill="1" applyBorder="1" applyAlignment="1">
      <alignment horizontal="left" vertical="center" wrapText="1"/>
    </xf>
    <xf numFmtId="0" fontId="49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4" fontId="6" fillId="10" borderId="1" xfId="0" applyNumberFormat="1" applyFont="1" applyFill="1" applyBorder="1" applyAlignment="1">
      <alignment horizontal="center"/>
    </xf>
    <xf numFmtId="4" fontId="6" fillId="10" borderId="2" xfId="0" applyNumberFormat="1" applyFont="1" applyFill="1" applyBorder="1" applyAlignment="1">
      <alignment horizontal="center"/>
    </xf>
    <xf numFmtId="4" fontId="6" fillId="10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60" fillId="2" borderId="2" xfId="0" applyFont="1" applyFill="1" applyBorder="1" applyAlignment="1">
      <alignment horizontal="center" vertical="center" wrapText="1"/>
    </xf>
    <xf numFmtId="0" fontId="60" fillId="2" borderId="4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 indent="1"/>
    </xf>
    <xf numFmtId="0" fontId="6" fillId="8" borderId="2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31" fillId="10" borderId="2" xfId="0" applyFont="1" applyFill="1" applyBorder="1" applyAlignment="1">
      <alignment horizontal="center" wrapText="1"/>
    </xf>
    <xf numFmtId="0" fontId="31" fillId="10" borderId="4" xfId="0" applyFont="1" applyFill="1" applyBorder="1" applyAlignment="1">
      <alignment horizontal="center" wrapText="1"/>
    </xf>
    <xf numFmtId="0" fontId="6" fillId="1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1" fillId="10" borderId="1" xfId="0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0" fontId="31" fillId="10" borderId="4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left" vertical="center" wrapText="1" inden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21" borderId="2" xfId="0" applyFont="1" applyFill="1" applyBorder="1" applyAlignment="1">
      <alignment horizontal="center" vertical="center"/>
    </xf>
    <xf numFmtId="0" fontId="3" fillId="21" borderId="4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6" fillId="14" borderId="2" xfId="0" applyFont="1" applyFill="1" applyBorder="1" applyAlignment="1">
      <alignment horizontal="left" vertical="center" wrapText="1"/>
    </xf>
    <xf numFmtId="0" fontId="6" fillId="14" borderId="4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 indent="1"/>
    </xf>
    <xf numFmtId="0" fontId="10" fillId="6" borderId="2" xfId="0" applyFont="1" applyFill="1" applyBorder="1" applyAlignment="1">
      <alignment horizontal="left" vertical="center" wrapText="1" indent="1"/>
    </xf>
    <xf numFmtId="0" fontId="10" fillId="6" borderId="4" xfId="0" applyFont="1" applyFill="1" applyBorder="1" applyAlignment="1">
      <alignment horizontal="left" vertical="center" wrapText="1" indent="1"/>
    </xf>
    <xf numFmtId="0" fontId="17" fillId="2" borderId="1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wrapText="1"/>
    </xf>
    <xf numFmtId="0" fontId="31" fillId="11" borderId="2" xfId="0" applyFont="1" applyFill="1" applyBorder="1" applyAlignment="1">
      <alignment horizontal="center" wrapText="1"/>
    </xf>
    <xf numFmtId="0" fontId="31" fillId="11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6" fillId="22" borderId="2" xfId="0" applyFont="1" applyFill="1" applyBorder="1" applyAlignment="1">
      <alignment horizontal="center" vertical="center" wrapText="1"/>
    </xf>
    <xf numFmtId="0" fontId="6" fillId="22" borderId="4" xfId="0" applyFont="1" applyFill="1" applyBorder="1" applyAlignment="1">
      <alignment horizontal="center" vertical="center" wrapText="1"/>
    </xf>
    <xf numFmtId="0" fontId="31" fillId="9" borderId="3" xfId="0" applyFont="1" applyFill="1" applyBorder="1" applyAlignment="1">
      <alignment horizontal="center" wrapText="1"/>
    </xf>
  </cellXfs>
  <cellStyles count="4">
    <cellStyle name="Normal" xfId="1" xr:uid="{00000000-0005-0000-0000-000000000000}"/>
    <cellStyle name="Normalno" xfId="0" builtinId="0"/>
    <cellStyle name="Valuta" xfId="2" builtinId="4"/>
    <cellStyle name="Valuta 2" xfId="3" xr:uid="{00000000-0005-0000-0000-000003000000}"/>
  </cellStyles>
  <dxfs count="0"/>
  <tableStyles count="0" defaultTableStyle="TableStyleMedium2" defaultPivotStyle="PivotStyleLight16"/>
  <colors>
    <mruColors>
      <color rgb="FF0066FF"/>
      <color rgb="FF007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2"/>
  <sheetViews>
    <sheetView tabSelected="1" topLeftCell="A19" workbookViewId="0">
      <selection activeCell="D48" sqref="D48"/>
    </sheetView>
  </sheetViews>
  <sheetFormatPr defaultRowHeight="15" x14ac:dyDescent="0.25"/>
  <cols>
    <col min="6" max="6" width="13" customWidth="1"/>
    <col min="7" max="8" width="11.7109375" bestFit="1" customWidth="1"/>
    <col min="10" max="10" width="6.85546875" bestFit="1" customWidth="1"/>
  </cols>
  <sheetData>
    <row r="1" spans="1:11" ht="15.75" customHeight="1" x14ac:dyDescent="0.25">
      <c r="A1" s="525" t="s">
        <v>248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</row>
    <row r="2" spans="1:11" ht="18" x14ac:dyDescent="0.25">
      <c r="A2" s="1"/>
      <c r="B2" s="1"/>
      <c r="C2" s="1"/>
      <c r="D2" s="1"/>
      <c r="E2" s="520" t="s">
        <v>271</v>
      </c>
      <c r="F2" s="521"/>
      <c r="G2" s="521"/>
      <c r="H2" s="1"/>
    </row>
    <row r="3" spans="1:11" ht="15.75" x14ac:dyDescent="0.25">
      <c r="A3" s="525" t="s">
        <v>17</v>
      </c>
      <c r="B3" s="525"/>
      <c r="C3" s="525"/>
      <c r="D3" s="525"/>
      <c r="E3" s="525"/>
      <c r="F3" s="525"/>
      <c r="G3" s="525"/>
      <c r="H3" s="535"/>
    </row>
    <row r="4" spans="1:11" ht="18" x14ac:dyDescent="0.25">
      <c r="A4" s="1"/>
      <c r="B4" s="1"/>
      <c r="C4" s="1"/>
      <c r="D4" s="1"/>
      <c r="E4" s="1"/>
      <c r="F4" s="1"/>
      <c r="G4" s="1"/>
      <c r="H4" s="2"/>
    </row>
    <row r="5" spans="1:11" ht="15.75" x14ac:dyDescent="0.25">
      <c r="A5" s="525" t="s">
        <v>21</v>
      </c>
      <c r="B5" s="536"/>
      <c r="C5" s="536"/>
      <c r="D5" s="536"/>
      <c r="E5" s="536"/>
      <c r="F5" s="536"/>
      <c r="G5" s="536"/>
      <c r="H5" s="536"/>
    </row>
    <row r="6" spans="1:11" ht="18" x14ac:dyDescent="0.25">
      <c r="A6" s="292"/>
      <c r="B6" s="293"/>
      <c r="C6" s="293"/>
      <c r="D6" s="293"/>
      <c r="E6" s="295"/>
      <c r="F6" s="296"/>
      <c r="G6" s="296"/>
      <c r="H6" s="301" t="s">
        <v>243</v>
      </c>
    </row>
    <row r="7" spans="1:11" ht="25.5" x14ac:dyDescent="0.25">
      <c r="A7" s="297"/>
      <c r="B7" s="298"/>
      <c r="C7" s="298"/>
      <c r="D7" s="299"/>
      <c r="E7" s="300"/>
      <c r="F7" s="294" t="s">
        <v>244</v>
      </c>
      <c r="G7" s="294" t="s">
        <v>266</v>
      </c>
      <c r="H7" s="294" t="s">
        <v>267</v>
      </c>
      <c r="I7" s="327" t="s">
        <v>245</v>
      </c>
      <c r="J7" s="327" t="s">
        <v>245</v>
      </c>
    </row>
    <row r="8" spans="1:11" x14ac:dyDescent="0.25">
      <c r="A8" s="522">
        <v>1</v>
      </c>
      <c r="B8" s="523"/>
      <c r="C8" s="523"/>
      <c r="D8" s="523"/>
      <c r="E8" s="524"/>
      <c r="F8" s="294">
        <v>2</v>
      </c>
      <c r="G8" s="294">
        <v>3</v>
      </c>
      <c r="H8" s="294">
        <v>5</v>
      </c>
      <c r="I8" s="328" t="s">
        <v>246</v>
      </c>
      <c r="J8" s="328" t="s">
        <v>247</v>
      </c>
    </row>
    <row r="9" spans="1:11" x14ac:dyDescent="0.25">
      <c r="A9" s="531" t="s">
        <v>0</v>
      </c>
      <c r="B9" s="517"/>
      <c r="C9" s="517"/>
      <c r="D9" s="517"/>
      <c r="E9" s="537"/>
      <c r="F9" s="303">
        <f>F10+F11</f>
        <v>369139.79</v>
      </c>
      <c r="G9" s="303">
        <f t="shared" ref="G9:H9" si="0">G10+G11</f>
        <v>797150.05</v>
      </c>
      <c r="H9" s="303">
        <f t="shared" si="0"/>
        <v>412271.6</v>
      </c>
      <c r="I9" s="303">
        <f>H9/F9*100</f>
        <v>111.6844109381977</v>
      </c>
      <c r="J9" s="303">
        <f>H9/G9*100</f>
        <v>51.718192829568274</v>
      </c>
    </row>
    <row r="10" spans="1:11" x14ac:dyDescent="0.25">
      <c r="A10" s="538" t="s">
        <v>191</v>
      </c>
      <c r="B10" s="515"/>
      <c r="C10" s="515"/>
      <c r="D10" s="515"/>
      <c r="E10" s="513"/>
      <c r="F10" s="302">
        <v>369139.79</v>
      </c>
      <c r="G10" s="302">
        <v>797150.05</v>
      </c>
      <c r="H10" s="302">
        <v>412271.6</v>
      </c>
      <c r="I10" s="329">
        <f>H10/F10*100</f>
        <v>111.6844109381977</v>
      </c>
      <c r="J10" s="329">
        <f>H10/G10*100</f>
        <v>51.718192829568274</v>
      </c>
    </row>
    <row r="11" spans="1:11" x14ac:dyDescent="0.25">
      <c r="A11" s="512" t="s">
        <v>192</v>
      </c>
      <c r="B11" s="513"/>
      <c r="C11" s="513"/>
      <c r="D11" s="513"/>
      <c r="E11" s="513"/>
      <c r="F11" s="302">
        <v>0</v>
      </c>
      <c r="G11" s="302">
        <v>0</v>
      </c>
      <c r="H11" s="302">
        <v>0</v>
      </c>
      <c r="I11" s="329"/>
      <c r="J11" s="329"/>
    </row>
    <row r="12" spans="1:11" x14ac:dyDescent="0.25">
      <c r="A12" s="306" t="s">
        <v>1</v>
      </c>
      <c r="B12" s="305"/>
      <c r="C12" s="305"/>
      <c r="D12" s="305"/>
      <c r="E12" s="305"/>
      <c r="F12" s="303">
        <f>F13+F14</f>
        <v>364631.27</v>
      </c>
      <c r="G12" s="303">
        <f t="shared" ref="G12:H12" si="1">G13+G14</f>
        <v>797150.05</v>
      </c>
      <c r="H12" s="303">
        <f t="shared" si="1"/>
        <v>469669.42000000004</v>
      </c>
      <c r="I12" s="303">
        <f t="shared" ref="I12:I15" si="2">H12/F12*100</f>
        <v>128.80667639942126</v>
      </c>
      <c r="J12" s="303">
        <f t="shared" ref="J12:J14" si="3">H12/G12*100</f>
        <v>58.918571227587577</v>
      </c>
    </row>
    <row r="13" spans="1:11" x14ac:dyDescent="0.25">
      <c r="A13" s="514" t="s">
        <v>193</v>
      </c>
      <c r="B13" s="515"/>
      <c r="C13" s="515"/>
      <c r="D13" s="515"/>
      <c r="E13" s="515"/>
      <c r="F13" s="302">
        <v>362470.76</v>
      </c>
      <c r="G13" s="302">
        <v>793290.05</v>
      </c>
      <c r="H13" s="304">
        <v>458131.52</v>
      </c>
      <c r="I13" s="329">
        <f t="shared" si="2"/>
        <v>126.39130394959307</v>
      </c>
      <c r="J13" s="329">
        <f t="shared" si="3"/>
        <v>57.750821405109008</v>
      </c>
    </row>
    <row r="14" spans="1:11" x14ac:dyDescent="0.25">
      <c r="A14" s="512" t="s">
        <v>194</v>
      </c>
      <c r="B14" s="513"/>
      <c r="C14" s="513"/>
      <c r="D14" s="513"/>
      <c r="E14" s="513"/>
      <c r="F14" s="302">
        <v>2160.5100000000002</v>
      </c>
      <c r="G14" s="302">
        <v>3860</v>
      </c>
      <c r="H14" s="304">
        <v>11537.9</v>
      </c>
      <c r="I14" s="329">
        <f t="shared" si="2"/>
        <v>534.03594521663854</v>
      </c>
      <c r="J14" s="329">
        <f t="shared" si="3"/>
        <v>298.90932642487047</v>
      </c>
    </row>
    <row r="15" spans="1:11" x14ac:dyDescent="0.25">
      <c r="A15" s="516" t="s">
        <v>2</v>
      </c>
      <c r="B15" s="517"/>
      <c r="C15" s="517"/>
      <c r="D15" s="517"/>
      <c r="E15" s="517"/>
      <c r="F15" s="303">
        <f>F9-F12</f>
        <v>4508.5199999999604</v>
      </c>
      <c r="G15" s="303">
        <f t="shared" ref="G15:H15" si="4">G9-G12</f>
        <v>0</v>
      </c>
      <c r="H15" s="303">
        <f t="shared" si="4"/>
        <v>-57397.820000000065</v>
      </c>
      <c r="I15" s="303">
        <f t="shared" si="2"/>
        <v>-1273.0967146646919</v>
      </c>
      <c r="J15" s="303"/>
    </row>
    <row r="16" spans="1:11" ht="18" x14ac:dyDescent="0.25">
      <c r="A16" s="307"/>
      <c r="B16" s="308"/>
      <c r="C16" s="308"/>
      <c r="D16" s="308"/>
      <c r="E16" s="308"/>
      <c r="F16" s="308"/>
      <c r="G16" s="309"/>
      <c r="H16" s="309"/>
      <c r="I16" s="329"/>
      <c r="J16" s="329"/>
    </row>
    <row r="17" spans="1:15" ht="15.75" x14ac:dyDescent="0.25">
      <c r="A17" s="518" t="s">
        <v>214</v>
      </c>
      <c r="B17" s="519"/>
      <c r="C17" s="519"/>
      <c r="D17" s="519"/>
      <c r="E17" s="519"/>
      <c r="F17" s="519"/>
      <c r="G17" s="519"/>
      <c r="H17" s="519"/>
      <c r="I17" s="329"/>
      <c r="J17" s="329"/>
      <c r="O17" s="509"/>
    </row>
    <row r="18" spans="1:15" ht="18" x14ac:dyDescent="0.25">
      <c r="A18" s="307"/>
      <c r="B18" s="308"/>
      <c r="C18" s="308"/>
      <c r="D18" s="308"/>
      <c r="E18" s="308"/>
      <c r="F18" s="308"/>
      <c r="G18" s="309"/>
      <c r="H18" s="309"/>
      <c r="I18" s="329"/>
      <c r="J18" s="329"/>
    </row>
    <row r="19" spans="1:15" x14ac:dyDescent="0.25">
      <c r="A19" s="312"/>
      <c r="B19" s="313"/>
      <c r="C19" s="313"/>
      <c r="D19" s="314"/>
      <c r="E19" s="315"/>
      <c r="F19" s="316"/>
      <c r="G19" s="294"/>
      <c r="H19" s="294"/>
      <c r="I19" s="329"/>
      <c r="J19" s="329"/>
    </row>
    <row r="20" spans="1:15" x14ac:dyDescent="0.25">
      <c r="A20" s="512" t="s">
        <v>217</v>
      </c>
      <c r="B20" s="513"/>
      <c r="C20" s="513"/>
      <c r="D20" s="513"/>
      <c r="E20" s="513"/>
      <c r="F20" s="302"/>
      <c r="G20" s="302"/>
      <c r="H20" s="304"/>
      <c r="I20" s="329"/>
      <c r="J20" s="329"/>
    </row>
    <row r="21" spans="1:15" x14ac:dyDescent="0.25">
      <c r="A21" s="512" t="s">
        <v>218</v>
      </c>
      <c r="B21" s="513"/>
      <c r="C21" s="513"/>
      <c r="D21" s="513"/>
      <c r="E21" s="513"/>
      <c r="F21" s="302"/>
      <c r="G21" s="302"/>
      <c r="H21" s="304"/>
      <c r="I21" s="329"/>
      <c r="J21" s="329"/>
    </row>
    <row r="22" spans="1:15" x14ac:dyDescent="0.25">
      <c r="A22" s="516" t="s">
        <v>215</v>
      </c>
      <c r="B22" s="517"/>
      <c r="C22" s="517"/>
      <c r="D22" s="517"/>
      <c r="E22" s="517"/>
      <c r="F22" s="303"/>
      <c r="G22" s="303"/>
      <c r="H22" s="303"/>
      <c r="I22" s="303"/>
      <c r="J22" s="303"/>
    </row>
    <row r="23" spans="1:15" x14ac:dyDescent="0.25">
      <c r="A23" s="516" t="s">
        <v>216</v>
      </c>
      <c r="B23" s="517"/>
      <c r="C23" s="517"/>
      <c r="D23" s="517"/>
      <c r="E23" s="517"/>
      <c r="F23" s="303"/>
      <c r="G23" s="303"/>
      <c r="H23" s="303"/>
      <c r="I23" s="303"/>
      <c r="J23" s="303"/>
    </row>
    <row r="24" spans="1:15" ht="18" x14ac:dyDescent="0.25">
      <c r="A24" s="317"/>
      <c r="B24" s="308"/>
      <c r="C24" s="308"/>
      <c r="D24" s="308"/>
      <c r="E24" s="308"/>
      <c r="F24" s="308"/>
      <c r="G24" s="309"/>
      <c r="H24" s="309"/>
    </row>
    <row r="25" spans="1:15" ht="15.75" x14ac:dyDescent="0.25">
      <c r="A25" s="518" t="s">
        <v>219</v>
      </c>
      <c r="B25" s="519"/>
      <c r="C25" s="519"/>
      <c r="D25" s="519"/>
      <c r="E25" s="519"/>
      <c r="F25" s="519"/>
      <c r="G25" s="519"/>
      <c r="H25" s="519"/>
    </row>
    <row r="26" spans="1:15" ht="15.75" x14ac:dyDescent="0.25">
      <c r="A26" s="310"/>
      <c r="B26" s="311"/>
      <c r="C26" s="311"/>
      <c r="D26" s="311"/>
      <c r="E26" s="311"/>
      <c r="F26" s="311"/>
      <c r="G26" s="311"/>
      <c r="H26" s="311"/>
    </row>
    <row r="27" spans="1:15" ht="25.5" x14ac:dyDescent="0.25">
      <c r="A27" s="312"/>
      <c r="B27" s="313"/>
      <c r="C27" s="313"/>
      <c r="D27" s="314"/>
      <c r="E27" s="315"/>
      <c r="F27" s="316" t="s">
        <v>273</v>
      </c>
      <c r="G27" s="294" t="s">
        <v>266</v>
      </c>
      <c r="H27" s="294" t="s">
        <v>268</v>
      </c>
      <c r="I27" s="230"/>
      <c r="J27" s="230"/>
    </row>
    <row r="28" spans="1:15" ht="25.5" customHeight="1" x14ac:dyDescent="0.25">
      <c r="A28" s="528" t="s">
        <v>220</v>
      </c>
      <c r="B28" s="529"/>
      <c r="C28" s="529"/>
      <c r="D28" s="529"/>
      <c r="E28" s="530"/>
      <c r="F28" s="318"/>
      <c r="G28" s="318">
        <v>0</v>
      </c>
      <c r="H28" s="319">
        <v>18055.97</v>
      </c>
      <c r="I28" s="329">
        <v>-30.936629307259089</v>
      </c>
      <c r="J28" s="329"/>
    </row>
    <row r="29" spans="1:15" ht="33" customHeight="1" x14ac:dyDescent="0.25">
      <c r="A29" s="516" t="s">
        <v>221</v>
      </c>
      <c r="B29" s="517"/>
      <c r="C29" s="517"/>
      <c r="D29" s="517"/>
      <c r="E29" s="517"/>
      <c r="F29" s="320">
        <v>18055.97</v>
      </c>
      <c r="G29" s="320">
        <v>0</v>
      </c>
      <c r="H29" s="321">
        <v>-57397.82</v>
      </c>
      <c r="I29" s="303">
        <v>107.76692163540733</v>
      </c>
      <c r="J29" s="303">
        <v>-48.98410714285648</v>
      </c>
    </row>
    <row r="30" spans="1:15" ht="51" customHeight="1" x14ac:dyDescent="0.25">
      <c r="A30" s="531" t="s">
        <v>222</v>
      </c>
      <c r="B30" s="532"/>
      <c r="C30" s="532"/>
      <c r="D30" s="532"/>
      <c r="E30" s="533"/>
      <c r="F30" s="320">
        <f>F28+F29</f>
        <v>18055.97</v>
      </c>
      <c r="G30" s="320">
        <v>0</v>
      </c>
      <c r="H30" s="321">
        <f>H28+H29</f>
        <v>-39341.85</v>
      </c>
      <c r="I30" s="303"/>
      <c r="J30" s="303">
        <v>0</v>
      </c>
    </row>
    <row r="31" spans="1:15" ht="15.75" x14ac:dyDescent="0.25">
      <c r="A31" s="280"/>
      <c r="B31" s="322"/>
      <c r="C31" s="322"/>
      <c r="D31" s="322"/>
      <c r="E31" s="322"/>
      <c r="F31" s="322"/>
      <c r="G31" s="322"/>
      <c r="H31" s="322"/>
    </row>
    <row r="32" spans="1:15" ht="15.75" x14ac:dyDescent="0.25">
      <c r="A32" s="534"/>
      <c r="B32" s="534"/>
      <c r="C32" s="534"/>
      <c r="D32" s="534"/>
      <c r="E32" s="534"/>
      <c r="F32" s="534"/>
      <c r="G32" s="534"/>
      <c r="H32" s="534"/>
    </row>
    <row r="33" spans="1:10" ht="18" x14ac:dyDescent="0.25">
      <c r="A33" s="323"/>
      <c r="B33" s="324"/>
      <c r="C33" s="324"/>
      <c r="D33" s="324"/>
      <c r="E33" s="324"/>
      <c r="F33" s="324"/>
      <c r="G33" s="325"/>
      <c r="H33" s="325"/>
    </row>
    <row r="35" spans="1:10" x14ac:dyDescent="0.25">
      <c r="A35" s="526"/>
      <c r="B35" s="527"/>
      <c r="C35" s="527"/>
      <c r="D35" s="527"/>
      <c r="E35" s="527"/>
      <c r="F35" s="527"/>
      <c r="G35" s="527"/>
      <c r="H35" s="527"/>
    </row>
    <row r="36" spans="1:10" x14ac:dyDescent="0.25">
      <c r="A36" s="326"/>
    </row>
    <row r="37" spans="1:10" x14ac:dyDescent="0.25">
      <c r="A37" s="326"/>
      <c r="B37" s="326"/>
      <c r="C37" s="326"/>
      <c r="D37" s="326"/>
      <c r="E37" s="326"/>
      <c r="F37" s="326"/>
      <c r="G37" s="326"/>
    </row>
    <row r="38" spans="1:10" x14ac:dyDescent="0.25">
      <c r="A38" s="326"/>
      <c r="B38" s="326"/>
      <c r="C38" s="326"/>
      <c r="D38" s="326"/>
      <c r="E38" s="326"/>
      <c r="F38" s="326"/>
      <c r="G38" s="326"/>
    </row>
    <row r="39" spans="1:10" x14ac:dyDescent="0.25">
      <c r="A39" s="326"/>
    </row>
    <row r="42" spans="1:10" x14ac:dyDescent="0.25">
      <c r="J42" s="303"/>
    </row>
  </sheetData>
  <mergeCells count="22">
    <mergeCell ref="E2:G2"/>
    <mergeCell ref="A8:E8"/>
    <mergeCell ref="A1:K1"/>
    <mergeCell ref="A35:H35"/>
    <mergeCell ref="A22:E22"/>
    <mergeCell ref="A23:E23"/>
    <mergeCell ref="A25:H25"/>
    <mergeCell ref="A28:E28"/>
    <mergeCell ref="A29:E29"/>
    <mergeCell ref="A30:E30"/>
    <mergeCell ref="A32:H32"/>
    <mergeCell ref="A21:E21"/>
    <mergeCell ref="A3:H3"/>
    <mergeCell ref="A5:H5"/>
    <mergeCell ref="A9:E9"/>
    <mergeCell ref="A10:E10"/>
    <mergeCell ref="A20:E20"/>
    <mergeCell ref="A11:E11"/>
    <mergeCell ref="A13:E13"/>
    <mergeCell ref="A14:E14"/>
    <mergeCell ref="A15:E15"/>
    <mergeCell ref="A17:H17"/>
  </mergeCells>
  <pageMargins left="0.7" right="0.7" top="0.75" bottom="0.75" header="0.3" footer="0.3"/>
  <pageSetup paperSize="9" scale="6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36"/>
  <sheetViews>
    <sheetView topLeftCell="A10" workbookViewId="0">
      <selection activeCell="H10" sqref="H10"/>
    </sheetView>
  </sheetViews>
  <sheetFormatPr defaultRowHeight="15" x14ac:dyDescent="0.25"/>
  <cols>
    <col min="1" max="1" width="11.5703125" customWidth="1"/>
    <col min="2" max="2" width="12.140625" customWidth="1"/>
    <col min="3" max="4" width="33.140625" customWidth="1"/>
    <col min="5" max="5" width="18.42578125" customWidth="1"/>
    <col min="6" max="7" width="17.140625" customWidth="1"/>
    <col min="8" max="8" width="12.42578125" bestFit="1" customWidth="1"/>
    <col min="15" max="15" width="9.5703125" bestFit="1" customWidth="1"/>
  </cols>
  <sheetData>
    <row r="2" spans="1:15" ht="60" customHeight="1" x14ac:dyDescent="0.25">
      <c r="A2" s="525" t="s">
        <v>249</v>
      </c>
      <c r="B2" s="525"/>
      <c r="C2" s="525"/>
      <c r="D2" s="525"/>
      <c r="E2" s="525"/>
      <c r="F2" s="525"/>
      <c r="G2" s="525"/>
      <c r="H2" s="525"/>
    </row>
    <row r="3" spans="1:15" ht="18" x14ac:dyDescent="0.25">
      <c r="A3" s="1"/>
      <c r="B3" s="1"/>
      <c r="C3" s="1"/>
      <c r="D3" s="1"/>
      <c r="E3" s="1"/>
    </row>
    <row r="4" spans="1:15" ht="15.75" x14ac:dyDescent="0.25">
      <c r="A4" s="525" t="s">
        <v>17</v>
      </c>
      <c r="B4" s="525"/>
      <c r="C4" s="525"/>
      <c r="D4" s="525"/>
      <c r="E4" s="535"/>
    </row>
    <row r="5" spans="1:15" ht="18" x14ac:dyDescent="0.25">
      <c r="A5" s="1"/>
      <c r="B5" s="1"/>
      <c r="C5" s="1"/>
      <c r="D5" s="1"/>
      <c r="E5" s="2"/>
    </row>
    <row r="6" spans="1:15" ht="15.75" x14ac:dyDescent="0.25">
      <c r="A6" s="525" t="s">
        <v>4</v>
      </c>
      <c r="B6" s="536"/>
      <c r="C6" s="536"/>
      <c r="D6" s="536"/>
      <c r="E6" s="536"/>
    </row>
    <row r="7" spans="1:15" ht="18" x14ac:dyDescent="0.25">
      <c r="A7" s="1"/>
      <c r="B7" s="1"/>
      <c r="C7" s="1"/>
      <c r="D7" s="1"/>
      <c r="E7" s="2"/>
    </row>
    <row r="8" spans="1:15" ht="15.75" x14ac:dyDescent="0.25">
      <c r="A8" s="525" t="s">
        <v>197</v>
      </c>
      <c r="B8" s="543"/>
      <c r="C8" s="543"/>
      <c r="D8" s="543"/>
      <c r="E8" s="543"/>
    </row>
    <row r="9" spans="1:15" ht="18.75" thickBot="1" x14ac:dyDescent="0.3">
      <c r="A9" s="1"/>
      <c r="B9" s="1"/>
      <c r="C9" s="1"/>
      <c r="D9" s="1"/>
      <c r="E9" s="2"/>
    </row>
    <row r="10" spans="1:15" ht="51" x14ac:dyDescent="0.25">
      <c r="A10" s="175" t="s">
        <v>5</v>
      </c>
      <c r="B10" s="176" t="s">
        <v>6</v>
      </c>
      <c r="C10" s="176" t="s">
        <v>3</v>
      </c>
      <c r="D10" s="166" t="s">
        <v>211</v>
      </c>
      <c r="E10" s="176" t="s">
        <v>256</v>
      </c>
      <c r="F10" s="166" t="s">
        <v>250</v>
      </c>
      <c r="G10" s="331" t="s">
        <v>251</v>
      </c>
      <c r="H10" s="336" t="s">
        <v>272</v>
      </c>
      <c r="I10" s="333"/>
    </row>
    <row r="11" spans="1:15" x14ac:dyDescent="0.25">
      <c r="A11" s="159"/>
      <c r="B11" s="3"/>
      <c r="C11" s="3"/>
      <c r="D11" s="3" t="s">
        <v>158</v>
      </c>
      <c r="E11" s="495" t="s">
        <v>158</v>
      </c>
      <c r="F11" s="3" t="s">
        <v>158</v>
      </c>
      <c r="G11" s="332" t="s">
        <v>212</v>
      </c>
      <c r="H11" s="337" t="s">
        <v>212</v>
      </c>
      <c r="I11" s="334"/>
    </row>
    <row r="12" spans="1:15" ht="20.25" x14ac:dyDescent="0.3">
      <c r="A12" s="541" t="s">
        <v>0</v>
      </c>
      <c r="B12" s="542"/>
      <c r="C12" s="542"/>
      <c r="D12" s="182">
        <f>D13+D19</f>
        <v>369139.79</v>
      </c>
      <c r="E12" s="182">
        <f>E13+E19</f>
        <v>797150.05</v>
      </c>
      <c r="F12" s="182">
        <f>F13+F19</f>
        <v>412271.6</v>
      </c>
      <c r="G12" s="182">
        <f>F12/D12*100</f>
        <v>111.6844109381977</v>
      </c>
      <c r="H12" s="338">
        <f>F12/E12*100</f>
        <v>51.718192829568274</v>
      </c>
      <c r="I12" s="335"/>
    </row>
    <row r="13" spans="1:15" ht="18" x14ac:dyDescent="0.25">
      <c r="A13" s="179">
        <v>6</v>
      </c>
      <c r="B13" s="539" t="s">
        <v>8</v>
      </c>
      <c r="C13" s="539"/>
      <c r="D13" s="150">
        <f>D14+D15+D16+D17+D18</f>
        <v>369139.79</v>
      </c>
      <c r="E13" s="150">
        <f>E14+E15+E16+E17+E18</f>
        <v>797150.05</v>
      </c>
      <c r="F13" s="150">
        <f>F14+F15+F16+F17+F18</f>
        <v>412271.6</v>
      </c>
      <c r="G13" s="150">
        <f t="shared" ref="G13:G18" si="0">F13/D13*100</f>
        <v>111.6844109381977</v>
      </c>
      <c r="H13" s="501">
        <f t="shared" ref="H13:H18" si="1">F13/E13*100</f>
        <v>51.718192829568274</v>
      </c>
    </row>
    <row r="14" spans="1:15" ht="45" x14ac:dyDescent="0.25">
      <c r="A14" s="156"/>
      <c r="B14" s="97">
        <v>63</v>
      </c>
      <c r="C14" s="97" t="s">
        <v>22</v>
      </c>
      <c r="D14" s="184">
        <v>308169.21999999997</v>
      </c>
      <c r="E14" s="184">
        <v>702475.55</v>
      </c>
      <c r="F14" s="184">
        <v>339252.05</v>
      </c>
      <c r="G14" s="184">
        <f t="shared" si="0"/>
        <v>110.08628635916334</v>
      </c>
      <c r="H14" s="184">
        <f t="shared" si="1"/>
        <v>48.293787591610837</v>
      </c>
    </row>
    <row r="15" spans="1:15" x14ac:dyDescent="0.25">
      <c r="A15" s="157"/>
      <c r="B15" s="92">
        <v>64</v>
      </c>
      <c r="C15" s="92" t="s">
        <v>150</v>
      </c>
      <c r="D15" s="191"/>
      <c r="E15" s="184">
        <v>0</v>
      </c>
      <c r="F15" s="185">
        <v>0</v>
      </c>
      <c r="G15" s="184"/>
      <c r="H15" s="184"/>
    </row>
    <row r="16" spans="1:15" ht="28.5" x14ac:dyDescent="0.25">
      <c r="A16" s="158"/>
      <c r="B16" s="92">
        <v>65</v>
      </c>
      <c r="C16" s="202" t="s">
        <v>151</v>
      </c>
      <c r="D16" s="191">
        <v>25074.77</v>
      </c>
      <c r="E16" s="185">
        <v>43784.5</v>
      </c>
      <c r="F16" s="185">
        <v>25335</v>
      </c>
      <c r="G16" s="184">
        <f t="shared" si="0"/>
        <v>101.03781609960929</v>
      </c>
      <c r="H16" s="184">
        <f t="shared" si="1"/>
        <v>57.862942365448959</v>
      </c>
      <c r="O16" s="506"/>
    </row>
    <row r="17" spans="1:15" ht="28.5" x14ac:dyDescent="0.25">
      <c r="A17" s="157"/>
      <c r="B17" s="92">
        <v>66</v>
      </c>
      <c r="C17" s="202" t="s">
        <v>154</v>
      </c>
      <c r="D17" s="191">
        <v>3722.63</v>
      </c>
      <c r="E17" s="185">
        <v>7000</v>
      </c>
      <c r="F17" s="185">
        <v>3468.79</v>
      </c>
      <c r="G17" s="184">
        <f t="shared" si="0"/>
        <v>93.181164929095829</v>
      </c>
      <c r="H17" s="184">
        <f t="shared" si="1"/>
        <v>49.554142857142857</v>
      </c>
      <c r="O17" s="506"/>
    </row>
    <row r="18" spans="1:15" ht="45" x14ac:dyDescent="0.25">
      <c r="A18" s="157"/>
      <c r="B18" s="92">
        <v>67</v>
      </c>
      <c r="C18" s="97" t="s">
        <v>23</v>
      </c>
      <c r="D18" s="191">
        <v>32173.17</v>
      </c>
      <c r="E18" s="184">
        <v>43890</v>
      </c>
      <c r="F18" s="185">
        <v>44215.76</v>
      </c>
      <c r="G18" s="184">
        <f t="shared" si="0"/>
        <v>137.43053606467751</v>
      </c>
      <c r="H18" s="184">
        <f t="shared" si="1"/>
        <v>100.74221918432444</v>
      </c>
      <c r="O18" s="506"/>
    </row>
    <row r="19" spans="1:15" ht="30.75" customHeight="1" thickBot="1" x14ac:dyDescent="0.3">
      <c r="A19" s="183">
        <v>7</v>
      </c>
      <c r="B19" s="540" t="s">
        <v>10</v>
      </c>
      <c r="C19" s="540"/>
      <c r="D19" s="201">
        <v>0</v>
      </c>
      <c r="E19" s="201">
        <v>0</v>
      </c>
      <c r="F19" s="185">
        <v>0</v>
      </c>
      <c r="G19" s="182"/>
      <c r="H19" s="184"/>
      <c r="O19" s="506"/>
    </row>
    <row r="20" spans="1:15" ht="30.75" customHeight="1" x14ac:dyDescent="0.25">
      <c r="A20" s="186"/>
      <c r="B20" s="187"/>
      <c r="C20" s="187"/>
      <c r="D20" s="187"/>
      <c r="E20" s="188"/>
      <c r="O20" s="506"/>
    </row>
    <row r="21" spans="1:15" x14ac:dyDescent="0.25">
      <c r="O21" s="506"/>
    </row>
    <row r="22" spans="1:15" ht="15.75" x14ac:dyDescent="0.25">
      <c r="A22" s="525" t="s">
        <v>198</v>
      </c>
      <c r="B22" s="543"/>
      <c r="C22" s="543"/>
      <c r="D22" s="543"/>
      <c r="E22" s="543"/>
    </row>
    <row r="23" spans="1:15" ht="18.75" thickBot="1" x14ac:dyDescent="0.3">
      <c r="A23" s="1"/>
      <c r="B23" s="1"/>
      <c r="C23" s="1"/>
      <c r="D23" s="1"/>
      <c r="E23" s="2"/>
    </row>
    <row r="24" spans="1:15" ht="51" x14ac:dyDescent="0.25">
      <c r="A24" s="154" t="s">
        <v>5</v>
      </c>
      <c r="B24" s="155" t="s">
        <v>6</v>
      </c>
      <c r="C24" s="155" t="s">
        <v>12</v>
      </c>
      <c r="D24" s="166" t="s">
        <v>211</v>
      </c>
      <c r="E24" s="176" t="s">
        <v>256</v>
      </c>
      <c r="F24" s="199" t="s">
        <v>250</v>
      </c>
      <c r="G24" s="331" t="s">
        <v>251</v>
      </c>
      <c r="H24" s="199" t="s">
        <v>272</v>
      </c>
    </row>
    <row r="25" spans="1:15" x14ac:dyDescent="0.25">
      <c r="A25" s="159"/>
      <c r="B25" s="3"/>
      <c r="C25" s="3"/>
      <c r="D25" s="3" t="s">
        <v>158</v>
      </c>
      <c r="E25" s="3" t="s">
        <v>158</v>
      </c>
      <c r="F25" s="160" t="s">
        <v>158</v>
      </c>
      <c r="G25" s="160" t="s">
        <v>212</v>
      </c>
      <c r="H25" s="200" t="s">
        <v>212</v>
      </c>
    </row>
    <row r="26" spans="1:15" ht="20.25" x14ac:dyDescent="0.3">
      <c r="A26" s="541" t="s">
        <v>1</v>
      </c>
      <c r="B26" s="542"/>
      <c r="C26" s="542"/>
      <c r="D26" s="203">
        <f>D27+D33</f>
        <v>364631.27</v>
      </c>
      <c r="E26" s="178">
        <f>E27+E33</f>
        <v>797150.05</v>
      </c>
      <c r="F26" s="178">
        <f>F27+F33</f>
        <v>469669.42000000004</v>
      </c>
      <c r="G26" s="203">
        <f>F26/D26*100</f>
        <v>128.80667639942126</v>
      </c>
      <c r="H26" s="207">
        <f>F26/E26*100</f>
        <v>58.918571227587577</v>
      </c>
    </row>
    <row r="27" spans="1:15" ht="18" x14ac:dyDescent="0.25">
      <c r="A27" s="179">
        <v>3</v>
      </c>
      <c r="B27" s="539" t="s">
        <v>13</v>
      </c>
      <c r="C27" s="539"/>
      <c r="D27" s="204">
        <f>D28+D29+D30+D31+D32</f>
        <v>362470.76</v>
      </c>
      <c r="E27" s="151">
        <f>E28+E29+E30+E31+E32</f>
        <v>793290.05</v>
      </c>
      <c r="F27" s="151">
        <f>F28+F29+F30+F31+F32</f>
        <v>458131.52</v>
      </c>
      <c r="G27" s="204">
        <f t="shared" ref="G27:G34" si="2">F27/D27*100</f>
        <v>126.39130394959307</v>
      </c>
      <c r="H27" s="208">
        <f t="shared" ref="H27:H35" si="3">F27/E27*100</f>
        <v>57.750821405109008</v>
      </c>
    </row>
    <row r="28" spans="1:15" x14ac:dyDescent="0.25">
      <c r="A28" s="156"/>
      <c r="B28" s="153">
        <v>31</v>
      </c>
      <c r="C28" s="97" t="s">
        <v>14</v>
      </c>
      <c r="D28" s="205">
        <v>304455.73</v>
      </c>
      <c r="E28" s="496">
        <v>682824.05</v>
      </c>
      <c r="F28" s="496">
        <v>394030.49</v>
      </c>
      <c r="G28" s="496">
        <f t="shared" si="2"/>
        <v>129.42127579599176</v>
      </c>
      <c r="H28" s="496">
        <f t="shared" si="3"/>
        <v>57.706006400916884</v>
      </c>
    </row>
    <row r="29" spans="1:15" x14ac:dyDescent="0.25">
      <c r="A29" s="157"/>
      <c r="B29" s="95">
        <v>32</v>
      </c>
      <c r="C29" s="92" t="s">
        <v>20</v>
      </c>
      <c r="D29" s="205">
        <v>54810.66</v>
      </c>
      <c r="E29" s="181">
        <v>97326</v>
      </c>
      <c r="F29" s="496">
        <v>60955.19</v>
      </c>
      <c r="G29" s="496">
        <f t="shared" si="2"/>
        <v>111.21046526350895</v>
      </c>
      <c r="H29" s="496">
        <f t="shared" si="3"/>
        <v>62.629913897622423</v>
      </c>
    </row>
    <row r="30" spans="1:15" x14ac:dyDescent="0.25">
      <c r="A30" s="157"/>
      <c r="B30" s="95">
        <v>34</v>
      </c>
      <c r="C30" s="93" t="s">
        <v>85</v>
      </c>
      <c r="D30" s="205">
        <v>327.86</v>
      </c>
      <c r="E30" s="181">
        <v>780</v>
      </c>
      <c r="F30" s="496">
        <v>418.28</v>
      </c>
      <c r="G30" s="496">
        <f t="shared" si="2"/>
        <v>127.57884462880496</v>
      </c>
      <c r="H30" s="496">
        <f t="shared" si="3"/>
        <v>53.625641025641023</v>
      </c>
    </row>
    <row r="31" spans="1:15" ht="60" x14ac:dyDescent="0.25">
      <c r="A31" s="161"/>
      <c r="B31" s="95">
        <v>37</v>
      </c>
      <c r="C31" s="152" t="s">
        <v>159</v>
      </c>
      <c r="D31" s="205">
        <v>2615.58</v>
      </c>
      <c r="E31" s="181">
        <v>12100</v>
      </c>
      <c r="F31" s="496">
        <v>2378.4899999999998</v>
      </c>
      <c r="G31" s="496">
        <f t="shared" si="2"/>
        <v>90.935471291262346</v>
      </c>
      <c r="H31" s="496">
        <f t="shared" si="3"/>
        <v>19.656942148760329</v>
      </c>
    </row>
    <row r="32" spans="1:15" x14ac:dyDescent="0.25">
      <c r="A32" s="158"/>
      <c r="B32" s="95">
        <v>38</v>
      </c>
      <c r="C32" s="92" t="s">
        <v>199</v>
      </c>
      <c r="D32" s="205">
        <v>260.93</v>
      </c>
      <c r="E32" s="181">
        <v>260</v>
      </c>
      <c r="F32" s="496">
        <v>349.07</v>
      </c>
      <c r="G32" s="496">
        <f t="shared" si="2"/>
        <v>133.77917449124286</v>
      </c>
      <c r="H32" s="496">
        <f t="shared" si="3"/>
        <v>134.25769230769231</v>
      </c>
    </row>
    <row r="33" spans="1:9" ht="42" customHeight="1" x14ac:dyDescent="0.25">
      <c r="A33" s="180">
        <v>4</v>
      </c>
      <c r="B33" s="539" t="s">
        <v>15</v>
      </c>
      <c r="C33" s="539"/>
      <c r="D33" s="204">
        <f>D34</f>
        <v>2160.5100000000002</v>
      </c>
      <c r="E33" s="151">
        <f t="shared" ref="E33:F33" si="4">E34+E35</f>
        <v>3860</v>
      </c>
      <c r="F33" s="151">
        <f t="shared" si="4"/>
        <v>11537.9</v>
      </c>
      <c r="G33" s="151">
        <f t="shared" si="2"/>
        <v>534.03594521663854</v>
      </c>
      <c r="H33" s="151">
        <f t="shared" si="3"/>
        <v>298.90932642487047</v>
      </c>
    </row>
    <row r="34" spans="1:9" ht="45" x14ac:dyDescent="0.25">
      <c r="A34" s="156"/>
      <c r="B34" s="153">
        <v>42</v>
      </c>
      <c r="C34" s="497" t="s">
        <v>24</v>
      </c>
      <c r="D34" s="191">
        <v>2160.5100000000002</v>
      </c>
      <c r="E34" s="181">
        <v>860</v>
      </c>
      <c r="F34" s="496">
        <v>11537.9</v>
      </c>
      <c r="G34" s="496">
        <f t="shared" si="2"/>
        <v>534.03594521663854</v>
      </c>
      <c r="H34" s="496">
        <f t="shared" si="3"/>
        <v>1341.6162790697674</v>
      </c>
    </row>
    <row r="35" spans="1:9" ht="30.75" thickBot="1" x14ac:dyDescent="0.3">
      <c r="A35" s="277"/>
      <c r="B35" s="500">
        <v>45</v>
      </c>
      <c r="C35" s="162" t="s">
        <v>262</v>
      </c>
      <c r="D35" s="278"/>
      <c r="E35" s="279">
        <v>3000</v>
      </c>
      <c r="F35" s="496"/>
      <c r="G35" s="496"/>
      <c r="H35" s="496">
        <f t="shared" si="3"/>
        <v>0</v>
      </c>
      <c r="I35" s="498"/>
    </row>
    <row r="36" spans="1:9" x14ac:dyDescent="0.25">
      <c r="E36" s="499"/>
    </row>
  </sheetData>
  <mergeCells count="11">
    <mergeCell ref="A4:E4"/>
    <mergeCell ref="A6:E6"/>
    <mergeCell ref="A8:E8"/>
    <mergeCell ref="A12:C12"/>
    <mergeCell ref="A2:H2"/>
    <mergeCell ref="B33:C33"/>
    <mergeCell ref="B27:C27"/>
    <mergeCell ref="B13:C13"/>
    <mergeCell ref="B19:C19"/>
    <mergeCell ref="A26:C26"/>
    <mergeCell ref="A22:E22"/>
  </mergeCells>
  <pageMargins left="0.7" right="0.7" top="0.75" bottom="0.75" header="0.3" footer="0.3"/>
  <pageSetup paperSize="9" scale="5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"/>
  <sheetViews>
    <sheetView workbookViewId="0">
      <selection activeCell="I31" sqref="I30:I31"/>
    </sheetView>
  </sheetViews>
  <sheetFormatPr defaultRowHeight="15" x14ac:dyDescent="0.25"/>
  <cols>
    <col min="1" max="1" width="5.42578125" bestFit="1" customWidth="1"/>
    <col min="2" max="3" width="30.42578125" customWidth="1"/>
    <col min="4" max="5" width="15.42578125" bestFit="1" customWidth="1"/>
    <col min="6" max="6" width="15.42578125" customWidth="1"/>
    <col min="7" max="7" width="9.5703125" bestFit="1" customWidth="1"/>
    <col min="8" max="8" width="14.140625" bestFit="1" customWidth="1"/>
    <col min="10" max="10" width="11.28515625" bestFit="1" customWidth="1"/>
    <col min="12" max="12" width="9.5703125" bestFit="1" customWidth="1"/>
  </cols>
  <sheetData>
    <row r="1" spans="1:10" ht="72.75" customHeight="1" x14ac:dyDescent="0.25">
      <c r="A1" s="525" t="s">
        <v>249</v>
      </c>
      <c r="B1" s="525"/>
      <c r="C1" s="525"/>
      <c r="D1" s="525"/>
      <c r="E1" s="525"/>
      <c r="F1" s="525"/>
      <c r="G1" s="525"/>
      <c r="H1" s="525"/>
    </row>
    <row r="2" spans="1:10" ht="18" customHeight="1" x14ac:dyDescent="0.25">
      <c r="A2" s="1"/>
      <c r="B2" s="1"/>
      <c r="C2" s="1"/>
      <c r="D2" s="1"/>
    </row>
    <row r="3" spans="1:10" ht="15.75" customHeight="1" x14ac:dyDescent="0.25">
      <c r="A3" s="525" t="s">
        <v>17</v>
      </c>
      <c r="B3" s="525"/>
      <c r="C3" s="525"/>
      <c r="D3" s="525"/>
    </row>
    <row r="4" spans="1:10" ht="18" x14ac:dyDescent="0.25">
      <c r="B4" s="1"/>
      <c r="C4" s="1"/>
      <c r="D4" s="2"/>
    </row>
    <row r="5" spans="1:10" ht="18" customHeight="1" x14ac:dyDescent="0.25">
      <c r="A5" s="525" t="s">
        <v>4</v>
      </c>
      <c r="B5" s="525"/>
      <c r="C5" s="525"/>
      <c r="D5" s="525"/>
    </row>
    <row r="6" spans="1:10" ht="18" x14ac:dyDescent="0.25">
      <c r="A6" s="1"/>
      <c r="B6" s="1"/>
      <c r="C6" s="1"/>
      <c r="D6" s="2"/>
    </row>
    <row r="7" spans="1:10" ht="15.75" customHeight="1" x14ac:dyDescent="0.25">
      <c r="A7" s="525" t="s">
        <v>204</v>
      </c>
      <c r="B7" s="525"/>
      <c r="C7" s="525"/>
      <c r="D7" s="525"/>
    </row>
    <row r="8" spans="1:10" ht="18.75" thickBot="1" x14ac:dyDescent="0.3">
      <c r="A8" s="1"/>
      <c r="B8" s="1"/>
      <c r="C8" s="1"/>
      <c r="D8" s="2"/>
    </row>
    <row r="9" spans="1:10" ht="63.75" x14ac:dyDescent="0.25">
      <c r="A9" s="340" t="s">
        <v>7</v>
      </c>
      <c r="B9" s="166" t="s">
        <v>3</v>
      </c>
      <c r="C9" s="166" t="s">
        <v>211</v>
      </c>
      <c r="D9" s="166" t="s">
        <v>263</v>
      </c>
      <c r="E9" s="166" t="s">
        <v>250</v>
      </c>
      <c r="F9" s="331" t="s">
        <v>251</v>
      </c>
      <c r="G9" s="199" t="s">
        <v>272</v>
      </c>
    </row>
    <row r="10" spans="1:10" x14ac:dyDescent="0.25">
      <c r="A10" s="159"/>
      <c r="B10" s="495"/>
      <c r="C10" s="495"/>
      <c r="D10" s="495" t="s">
        <v>158</v>
      </c>
      <c r="E10" s="495" t="s">
        <v>158</v>
      </c>
      <c r="F10" s="503" t="s">
        <v>212</v>
      </c>
      <c r="G10" s="504" t="s">
        <v>212</v>
      </c>
    </row>
    <row r="11" spans="1:10" s="96" customFormat="1" ht="15.75" customHeight="1" x14ac:dyDescent="0.3">
      <c r="A11" s="341"/>
      <c r="B11" s="192" t="s">
        <v>0</v>
      </c>
      <c r="C11" s="193">
        <f>C12+C13+C14+C15+C16+C17+C18</f>
        <v>369139.79000000004</v>
      </c>
      <c r="D11" s="193">
        <v>797150.05</v>
      </c>
      <c r="E11" s="193">
        <f>E12+E13+E14+E15+E16+E17+E18</f>
        <v>412271.6</v>
      </c>
      <c r="F11" s="193">
        <f>E11/C11*100</f>
        <v>111.68441093819767</v>
      </c>
      <c r="G11" s="342">
        <f>E11/D11*100</f>
        <v>51.718192829568274</v>
      </c>
    </row>
    <row r="12" spans="1:10" s="123" customFormat="1" ht="15.75" customHeight="1" x14ac:dyDescent="0.25">
      <c r="A12" s="343" t="s">
        <v>168</v>
      </c>
      <c r="B12" s="194" t="s">
        <v>121</v>
      </c>
      <c r="C12" s="196">
        <v>25939.59</v>
      </c>
      <c r="D12" s="164">
        <v>36090</v>
      </c>
      <c r="E12" s="165">
        <v>36745.29</v>
      </c>
      <c r="F12" s="165">
        <f t="shared" ref="F12:F18" si="0">E12/C12*100</f>
        <v>141.65717345570999</v>
      </c>
      <c r="G12" s="165">
        <f t="shared" ref="G12:G18" si="1">E12/D12*100</f>
        <v>101.81571072319203</v>
      </c>
    </row>
    <row r="13" spans="1:10" s="123" customFormat="1" ht="15.75" x14ac:dyDescent="0.25">
      <c r="A13" s="343" t="s">
        <v>148</v>
      </c>
      <c r="B13" s="195" t="s">
        <v>149</v>
      </c>
      <c r="C13" s="196">
        <v>327390.62</v>
      </c>
      <c r="D13" s="164">
        <v>732274.05</v>
      </c>
      <c r="E13" s="165">
        <v>355782.75</v>
      </c>
      <c r="F13" s="165">
        <f t="shared" si="0"/>
        <v>108.67224907054454</v>
      </c>
      <c r="G13" s="165">
        <f t="shared" si="1"/>
        <v>48.586010934021211</v>
      </c>
      <c r="H13" s="177"/>
      <c r="J13" s="163"/>
    </row>
    <row r="14" spans="1:10" x14ac:dyDescent="0.25">
      <c r="A14" s="343" t="s">
        <v>153</v>
      </c>
      <c r="B14" s="195" t="s">
        <v>129</v>
      </c>
      <c r="C14" s="191">
        <v>2212.08</v>
      </c>
      <c r="D14" s="165">
        <v>4000</v>
      </c>
      <c r="E14" s="165">
        <v>3268.79</v>
      </c>
      <c r="F14" s="165">
        <f t="shared" si="0"/>
        <v>147.76997215290586</v>
      </c>
      <c r="G14" s="165">
        <f t="shared" si="1"/>
        <v>81.719750000000005</v>
      </c>
      <c r="H14" s="134"/>
    </row>
    <row r="15" spans="1:10" s="123" customFormat="1" ht="15.75" x14ac:dyDescent="0.25">
      <c r="A15" s="343" t="s">
        <v>152</v>
      </c>
      <c r="B15" s="195" t="s">
        <v>136</v>
      </c>
      <c r="C15" s="196">
        <v>5853.37</v>
      </c>
      <c r="D15" s="164">
        <v>13986</v>
      </c>
      <c r="E15" s="165">
        <v>8804.2999999999993</v>
      </c>
      <c r="F15" s="165">
        <f t="shared" si="0"/>
        <v>150.41420583356253</v>
      </c>
      <c r="G15" s="165">
        <f t="shared" si="1"/>
        <v>62.950807950807942</v>
      </c>
      <c r="H15" s="177"/>
      <c r="J15" s="163"/>
    </row>
    <row r="16" spans="1:10" x14ac:dyDescent="0.25">
      <c r="A16" s="343" t="s">
        <v>155</v>
      </c>
      <c r="B16" s="195" t="s">
        <v>156</v>
      </c>
      <c r="C16" s="191">
        <v>1510.55</v>
      </c>
      <c r="D16" s="164">
        <v>3000</v>
      </c>
      <c r="E16" s="165">
        <v>200</v>
      </c>
      <c r="F16" s="165">
        <f t="shared" si="0"/>
        <v>13.24021051934726</v>
      </c>
      <c r="G16" s="165">
        <f t="shared" si="1"/>
        <v>6.666666666666667</v>
      </c>
      <c r="H16" s="134"/>
    </row>
    <row r="17" spans="1:13" x14ac:dyDescent="0.25">
      <c r="A17" s="343" t="s">
        <v>157</v>
      </c>
      <c r="B17" s="194" t="s">
        <v>122</v>
      </c>
      <c r="C17" s="191">
        <v>1135.78</v>
      </c>
      <c r="D17" s="165">
        <v>1000</v>
      </c>
      <c r="E17" s="165">
        <v>1262.71</v>
      </c>
      <c r="F17" s="165">
        <f t="shared" si="0"/>
        <v>111.17557977777388</v>
      </c>
      <c r="G17" s="165">
        <f t="shared" si="1"/>
        <v>126.271</v>
      </c>
      <c r="H17" s="134"/>
      <c r="J17" s="67"/>
    </row>
    <row r="18" spans="1:13" x14ac:dyDescent="0.25">
      <c r="A18" s="343" t="s">
        <v>200</v>
      </c>
      <c r="B18" s="194" t="s">
        <v>201</v>
      </c>
      <c r="C18" s="191">
        <v>5097.8</v>
      </c>
      <c r="D18" s="165">
        <v>6800.09</v>
      </c>
      <c r="E18" s="165">
        <v>6207.76</v>
      </c>
      <c r="F18" s="165">
        <f t="shared" si="0"/>
        <v>121.773313978579</v>
      </c>
      <c r="G18" s="165">
        <f t="shared" si="1"/>
        <v>91.289379993500091</v>
      </c>
      <c r="H18" s="134"/>
    </row>
    <row r="19" spans="1:13" ht="18.75" thickBot="1" x14ac:dyDescent="0.3">
      <c r="A19" s="344"/>
      <c r="B19" s="345"/>
      <c r="C19" s="279"/>
      <c r="D19" s="346"/>
      <c r="E19" s="278"/>
      <c r="F19" s="330"/>
      <c r="G19" s="209"/>
      <c r="H19" s="134"/>
      <c r="L19" s="506"/>
    </row>
    <row r="20" spans="1:13" ht="18" x14ac:dyDescent="0.25">
      <c r="E20" s="99"/>
      <c r="F20" s="339"/>
      <c r="H20" s="134"/>
      <c r="I20" s="99"/>
      <c r="J20" s="67"/>
      <c r="L20" s="506"/>
      <c r="M20" s="502"/>
    </row>
    <row r="21" spans="1:13" ht="15.75" customHeight="1" x14ac:dyDescent="0.25">
      <c r="A21" s="525" t="s">
        <v>205</v>
      </c>
      <c r="B21" s="525"/>
      <c r="C21" s="525"/>
      <c r="D21" s="525"/>
      <c r="E21" s="99"/>
      <c r="F21" s="339"/>
      <c r="H21" s="134"/>
      <c r="I21" s="99"/>
      <c r="L21" s="506"/>
    </row>
    <row r="22" spans="1:13" ht="18.75" thickBot="1" x14ac:dyDescent="0.3">
      <c r="A22" s="1"/>
      <c r="B22" s="1"/>
      <c r="C22" s="1"/>
      <c r="D22" s="2"/>
      <c r="E22" s="99"/>
      <c r="F22" s="339"/>
      <c r="H22" s="134"/>
      <c r="I22" s="99"/>
      <c r="L22" s="506"/>
    </row>
    <row r="23" spans="1:13" ht="63.75" x14ac:dyDescent="0.25">
      <c r="A23" s="340" t="s">
        <v>7</v>
      </c>
      <c r="B23" s="166" t="s">
        <v>12</v>
      </c>
      <c r="C23" s="166" t="s">
        <v>211</v>
      </c>
      <c r="D23" s="166" t="s">
        <v>263</v>
      </c>
      <c r="E23" s="166" t="s">
        <v>250</v>
      </c>
      <c r="F23" s="331" t="s">
        <v>251</v>
      </c>
      <c r="G23" s="199" t="s">
        <v>272</v>
      </c>
      <c r="I23" s="67"/>
      <c r="L23" s="506"/>
    </row>
    <row r="24" spans="1:13" x14ac:dyDescent="0.25">
      <c r="A24" s="159"/>
      <c r="B24" s="3"/>
      <c r="C24" s="3"/>
      <c r="D24" s="3" t="s">
        <v>158</v>
      </c>
      <c r="E24" s="3" t="s">
        <v>158</v>
      </c>
      <c r="F24" s="332" t="s">
        <v>212</v>
      </c>
      <c r="G24" s="200" t="s">
        <v>212</v>
      </c>
      <c r="L24" s="506"/>
    </row>
    <row r="25" spans="1:13" s="125" customFormat="1" ht="15.75" customHeight="1" x14ac:dyDescent="0.3">
      <c r="A25" s="341"/>
      <c r="B25" s="192" t="s">
        <v>1</v>
      </c>
      <c r="C25" s="193">
        <f>C26+C27+C28+C29+C30+C31+C32</f>
        <v>364631.26999999996</v>
      </c>
      <c r="D25" s="193">
        <v>797150.05</v>
      </c>
      <c r="E25" s="193">
        <f>E26+E27+E28+E29+E30+E31+E32</f>
        <v>469669.42000000004</v>
      </c>
      <c r="F25" s="193">
        <f>E25/C25*100</f>
        <v>128.80667639942126</v>
      </c>
      <c r="G25" s="347">
        <f>E25/D25*100</f>
        <v>58.918571227587577</v>
      </c>
      <c r="L25" s="507"/>
    </row>
    <row r="26" spans="1:13" ht="15.75" customHeight="1" x14ac:dyDescent="0.25">
      <c r="A26" s="343" t="s">
        <v>168</v>
      </c>
      <c r="B26" s="194" t="s">
        <v>121</v>
      </c>
      <c r="C26" s="197">
        <v>25939.59</v>
      </c>
      <c r="D26" s="164">
        <v>36090</v>
      </c>
      <c r="E26" s="165">
        <v>37071.56</v>
      </c>
      <c r="F26" s="165">
        <f t="shared" ref="F26:F32" si="2">E26/C26*100</f>
        <v>142.91498053747188</v>
      </c>
      <c r="G26" s="165">
        <f t="shared" ref="G26:G32" si="3">E26/D26*100</f>
        <v>102.71975616514268</v>
      </c>
      <c r="H26" s="118"/>
      <c r="L26" s="506"/>
    </row>
    <row r="27" spans="1:13" s="120" customFormat="1" ht="15.75" customHeight="1" x14ac:dyDescent="0.2">
      <c r="A27" s="343" t="s">
        <v>148</v>
      </c>
      <c r="B27" s="195" t="s">
        <v>149</v>
      </c>
      <c r="C27" s="197">
        <v>325313.46999999997</v>
      </c>
      <c r="D27" s="164">
        <v>732274.05</v>
      </c>
      <c r="E27" s="165">
        <v>412701.07</v>
      </c>
      <c r="F27" s="165">
        <f t="shared" si="2"/>
        <v>126.86258272674662</v>
      </c>
      <c r="G27" s="165">
        <f t="shared" si="3"/>
        <v>56.358827682067933</v>
      </c>
      <c r="H27" s="100"/>
      <c r="J27" s="508"/>
    </row>
    <row r="28" spans="1:13" s="119" customFormat="1" ht="12.75" x14ac:dyDescent="0.2">
      <c r="A28" s="343" t="s">
        <v>153</v>
      </c>
      <c r="B28" s="195" t="s">
        <v>129</v>
      </c>
      <c r="C28" s="197">
        <v>1143.29</v>
      </c>
      <c r="D28" s="165">
        <v>4000</v>
      </c>
      <c r="E28" s="165">
        <v>1815.07</v>
      </c>
      <c r="F28" s="165">
        <f t="shared" si="2"/>
        <v>158.75849521993547</v>
      </c>
      <c r="G28" s="165">
        <f t="shared" si="3"/>
        <v>45.376750000000001</v>
      </c>
      <c r="H28" s="99"/>
    </row>
    <row r="29" spans="1:13" s="119" customFormat="1" ht="12.75" x14ac:dyDescent="0.2">
      <c r="A29" s="343" t="s">
        <v>152</v>
      </c>
      <c r="B29" s="195" t="s">
        <v>136</v>
      </c>
      <c r="C29" s="197">
        <v>5274.61</v>
      </c>
      <c r="D29" s="164">
        <v>13986</v>
      </c>
      <c r="E29" s="165">
        <v>9891.7900000000009</v>
      </c>
      <c r="F29" s="165">
        <f t="shared" si="2"/>
        <v>187.53595052525213</v>
      </c>
      <c r="G29" s="165">
        <f t="shared" si="3"/>
        <v>70.726369226369229</v>
      </c>
    </row>
    <row r="30" spans="1:13" s="119" customFormat="1" ht="12.75" x14ac:dyDescent="0.2">
      <c r="A30" s="343" t="s">
        <v>155</v>
      </c>
      <c r="B30" s="195" t="s">
        <v>156</v>
      </c>
      <c r="C30" s="197">
        <v>980.55</v>
      </c>
      <c r="D30" s="164">
        <v>3000</v>
      </c>
      <c r="E30" s="165">
        <v>100</v>
      </c>
      <c r="F30" s="165">
        <f t="shared" si="2"/>
        <v>10.198358064351639</v>
      </c>
      <c r="G30" s="165">
        <f t="shared" si="3"/>
        <v>3.3333333333333335</v>
      </c>
      <c r="H30" s="225"/>
    </row>
    <row r="31" spans="1:13" s="122" customFormat="1" x14ac:dyDescent="0.25">
      <c r="A31" s="343" t="s">
        <v>157</v>
      </c>
      <c r="B31" s="194" t="s">
        <v>122</v>
      </c>
      <c r="C31" s="198">
        <v>881.96</v>
      </c>
      <c r="D31" s="165">
        <v>1000</v>
      </c>
      <c r="E31" s="165">
        <v>953.59</v>
      </c>
      <c r="F31" s="165">
        <f t="shared" si="2"/>
        <v>108.12168352306226</v>
      </c>
      <c r="G31" s="165">
        <f t="shared" si="3"/>
        <v>95.359000000000009</v>
      </c>
      <c r="H31" s="225"/>
    </row>
    <row r="32" spans="1:13" s="121" customFormat="1" ht="12.75" x14ac:dyDescent="0.2">
      <c r="A32" s="348" t="s">
        <v>200</v>
      </c>
      <c r="B32" s="194" t="s">
        <v>201</v>
      </c>
      <c r="C32" s="198">
        <v>5097.8</v>
      </c>
      <c r="D32" s="165">
        <v>6800.09</v>
      </c>
      <c r="E32" s="165">
        <v>7136.34</v>
      </c>
      <c r="F32" s="165">
        <f t="shared" si="2"/>
        <v>139.9886225430578</v>
      </c>
      <c r="G32" s="165">
        <f t="shared" si="3"/>
        <v>104.94478749545961</v>
      </c>
      <c r="H32" s="226"/>
    </row>
    <row r="33" spans="1:7" s="121" customFormat="1" ht="18" thickBot="1" x14ac:dyDescent="0.35">
      <c r="A33" s="344"/>
      <c r="B33" s="349"/>
      <c r="C33" s="350"/>
      <c r="D33" s="346"/>
      <c r="E33" s="505"/>
      <c r="F33" s="351"/>
      <c r="G33" s="352"/>
    </row>
    <row r="34" spans="1:7" s="121" customFormat="1" ht="12.75" x14ac:dyDescent="0.2">
      <c r="D34" s="99"/>
    </row>
    <row r="35" spans="1:7" s="121" customFormat="1" ht="12.75" x14ac:dyDescent="0.2">
      <c r="A35" s="167"/>
      <c r="B35" s="167"/>
      <c r="C35" s="167"/>
      <c r="D35" s="99"/>
    </row>
    <row r="36" spans="1:7" s="121" customFormat="1" ht="12.75" x14ac:dyDescent="0.2">
      <c r="A36" s="167"/>
      <c r="B36" s="167"/>
      <c r="C36" s="167"/>
      <c r="D36" s="99"/>
    </row>
    <row r="37" spans="1:7" s="94" customFormat="1" x14ac:dyDescent="0.25">
      <c r="A37" s="168"/>
      <c r="B37" s="168"/>
      <c r="C37" s="168"/>
      <c r="D37" s="118"/>
    </row>
    <row r="38" spans="1:7" s="119" customFormat="1" ht="12.75" x14ac:dyDescent="0.2">
      <c r="A38" s="167"/>
      <c r="B38" s="167"/>
      <c r="C38" s="167"/>
      <c r="D38" s="99"/>
    </row>
    <row r="39" spans="1:7" s="98" customFormat="1" x14ac:dyDescent="0.25">
      <c r="A39" s="227"/>
      <c r="B39" s="169"/>
      <c r="C39" s="169"/>
      <c r="D39" s="170"/>
    </row>
    <row r="40" spans="1:7" x14ac:dyDescent="0.25">
      <c r="A40" s="167"/>
      <c r="B40" s="167"/>
      <c r="C40" s="167"/>
      <c r="D40" s="99"/>
    </row>
    <row r="41" spans="1:7" x14ac:dyDescent="0.25">
      <c r="A41" s="167"/>
      <c r="B41" s="167"/>
      <c r="C41" s="167"/>
      <c r="D41" s="99"/>
    </row>
    <row r="42" spans="1:7" x14ac:dyDescent="0.25">
      <c r="A42" s="168"/>
      <c r="B42" s="168"/>
      <c r="C42" s="168"/>
      <c r="D42" s="118"/>
    </row>
    <row r="43" spans="1:7" x14ac:dyDescent="0.25">
      <c r="A43" s="167"/>
      <c r="B43" s="167"/>
      <c r="C43" s="167"/>
      <c r="D43" s="99"/>
    </row>
    <row r="44" spans="1:7" s="124" customFormat="1" ht="15.75" x14ac:dyDescent="0.25">
      <c r="A44" s="228"/>
      <c r="B44" s="171"/>
      <c r="C44" s="171"/>
      <c r="D44" s="172"/>
    </row>
    <row r="45" spans="1:7" s="94" customFormat="1" x14ac:dyDescent="0.25">
      <c r="A45" s="229"/>
      <c r="B45" s="173"/>
      <c r="C45" s="173"/>
      <c r="D45" s="118"/>
    </row>
    <row r="46" spans="1:7" x14ac:dyDescent="0.25">
      <c r="A46" s="167"/>
      <c r="B46" s="167"/>
      <c r="C46" s="167"/>
      <c r="D46" s="174"/>
    </row>
    <row r="47" spans="1:7" x14ac:dyDescent="0.25">
      <c r="A47" s="167"/>
      <c r="B47" s="167"/>
      <c r="C47" s="167"/>
      <c r="D47" s="121"/>
    </row>
    <row r="48" spans="1:7" x14ac:dyDescent="0.25">
      <c r="A48" s="167"/>
      <c r="B48" s="167"/>
      <c r="C48" s="167"/>
      <c r="D48" s="121"/>
    </row>
    <row r="49" spans="1:4" x14ac:dyDescent="0.25">
      <c r="A49" s="119"/>
      <c r="B49" s="119"/>
      <c r="C49" s="119"/>
      <c r="D49" s="121"/>
    </row>
    <row r="50" spans="1:4" x14ac:dyDescent="0.25">
      <c r="A50" s="119"/>
      <c r="B50" s="119"/>
      <c r="C50" s="119"/>
      <c r="D50" s="121"/>
    </row>
  </sheetData>
  <mergeCells count="5">
    <mergeCell ref="A3:D3"/>
    <mergeCell ref="A5:D5"/>
    <mergeCell ref="A7:D7"/>
    <mergeCell ref="A21:D21"/>
    <mergeCell ref="A1:H1"/>
  </mergeCells>
  <phoneticPr fontId="28" type="noConversion"/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24"/>
  <sheetViews>
    <sheetView workbookViewId="0">
      <selection activeCell="F21" sqref="F20:F21"/>
    </sheetView>
  </sheetViews>
  <sheetFormatPr defaultRowHeight="15" x14ac:dyDescent="0.25"/>
  <cols>
    <col min="1" max="1" width="47.28515625" bestFit="1" customWidth="1"/>
    <col min="2" max="5" width="13" bestFit="1" customWidth="1"/>
  </cols>
  <sheetData>
    <row r="2" spans="1:9" ht="46.5" customHeight="1" x14ac:dyDescent="0.25">
      <c r="A2" s="525" t="s">
        <v>264</v>
      </c>
      <c r="B2" s="525"/>
      <c r="C2" s="525"/>
      <c r="D2" s="525"/>
      <c r="E2" s="525"/>
      <c r="F2" s="525"/>
      <c r="G2" s="525"/>
      <c r="H2" s="525"/>
      <c r="I2" s="525"/>
    </row>
    <row r="3" spans="1:9" ht="18" x14ac:dyDescent="0.25">
      <c r="A3" s="1"/>
      <c r="B3" s="1"/>
      <c r="C3" s="1"/>
    </row>
    <row r="4" spans="1:9" ht="15.75" x14ac:dyDescent="0.25">
      <c r="A4" s="525" t="s">
        <v>17</v>
      </c>
      <c r="B4" s="525"/>
      <c r="C4" s="535"/>
    </row>
    <row r="5" spans="1:9" ht="18" x14ac:dyDescent="0.25">
      <c r="A5" s="1"/>
      <c r="B5" s="1"/>
      <c r="C5" s="2"/>
    </row>
    <row r="6" spans="1:9" ht="15.75" x14ac:dyDescent="0.25">
      <c r="A6" s="525" t="s">
        <v>4</v>
      </c>
      <c r="B6" s="525"/>
      <c r="C6" s="536"/>
    </row>
    <row r="7" spans="1:9" ht="18" x14ac:dyDescent="0.25">
      <c r="A7" s="1"/>
      <c r="B7" s="1"/>
      <c r="C7" s="2"/>
    </row>
    <row r="8" spans="1:9" ht="15.75" x14ac:dyDescent="0.25">
      <c r="A8" s="525" t="s">
        <v>223</v>
      </c>
      <c r="B8" s="525"/>
      <c r="C8" s="543"/>
    </row>
    <row r="9" spans="1:9" ht="18.75" thickBot="1" x14ac:dyDescent="0.3">
      <c r="A9" s="1"/>
      <c r="B9" s="1"/>
      <c r="C9" s="2"/>
    </row>
    <row r="10" spans="1:9" ht="77.25" thickBot="1" x14ac:dyDescent="0.3">
      <c r="A10" s="265" t="s">
        <v>224</v>
      </c>
      <c r="B10" s="166" t="s">
        <v>211</v>
      </c>
      <c r="C10" s="266" t="s">
        <v>256</v>
      </c>
      <c r="D10" s="166" t="s">
        <v>250</v>
      </c>
      <c r="E10" s="357" t="s">
        <v>251</v>
      </c>
      <c r="F10" s="267" t="s">
        <v>272</v>
      </c>
    </row>
    <row r="11" spans="1:9" ht="18" thickBot="1" x14ac:dyDescent="0.35">
      <c r="A11" s="268" t="s">
        <v>225</v>
      </c>
      <c r="B11" s="354">
        <f>B12</f>
        <v>364631.27</v>
      </c>
      <c r="C11" s="354">
        <f>C12</f>
        <v>797150.05</v>
      </c>
      <c r="D11" s="354">
        <f>D12</f>
        <v>469668.74</v>
      </c>
      <c r="E11" s="362">
        <f>D11/B11*100</f>
        <v>128.80648990965585</v>
      </c>
      <c r="F11" s="363">
        <f>D11/C11*100</f>
        <v>58.918485923697794</v>
      </c>
      <c r="G11" s="125"/>
      <c r="H11" s="125"/>
      <c r="I11" s="125"/>
    </row>
    <row r="12" spans="1:9" ht="17.25" x14ac:dyDescent="0.3">
      <c r="A12" s="269" t="s">
        <v>226</v>
      </c>
      <c r="B12" s="355">
        <f>B13+B15</f>
        <v>364631.27</v>
      </c>
      <c r="C12" s="355">
        <f>C13+C15</f>
        <v>797150.05</v>
      </c>
      <c r="D12" s="355">
        <f>D13+D15</f>
        <v>469668.74</v>
      </c>
      <c r="E12" s="362">
        <f t="shared" ref="E12:E16" si="0">D12/B12*100</f>
        <v>128.80648990965585</v>
      </c>
      <c r="F12" s="363">
        <f t="shared" ref="F12:F16" si="1">D12/C12*100</f>
        <v>58.918485923697794</v>
      </c>
      <c r="G12" s="270"/>
      <c r="H12" s="271"/>
      <c r="I12" s="270"/>
    </row>
    <row r="13" spans="1:9" x14ac:dyDescent="0.25">
      <c r="A13" s="272" t="s">
        <v>227</v>
      </c>
      <c r="B13" s="276">
        <f>B14</f>
        <v>319362.76</v>
      </c>
      <c r="C13" s="273">
        <v>741349.55</v>
      </c>
      <c r="D13" s="273">
        <v>453167.74</v>
      </c>
      <c r="E13" s="273">
        <f t="shared" si="0"/>
        <v>141.89748986387767</v>
      </c>
      <c r="F13" s="510">
        <f t="shared" si="1"/>
        <v>61.127404744496026</v>
      </c>
      <c r="G13" s="94"/>
      <c r="H13" s="94"/>
      <c r="I13" s="94"/>
    </row>
    <row r="14" spans="1:9" x14ac:dyDescent="0.25">
      <c r="A14" s="274" t="s">
        <v>228</v>
      </c>
      <c r="B14" s="275">
        <v>319362.76</v>
      </c>
      <c r="C14" s="275">
        <v>741349.55</v>
      </c>
      <c r="D14" s="275">
        <v>453167.74</v>
      </c>
      <c r="E14" s="275">
        <f t="shared" si="0"/>
        <v>141.89748986387767</v>
      </c>
      <c r="F14" s="511">
        <f t="shared" si="1"/>
        <v>61.127404744496026</v>
      </c>
      <c r="G14" s="358"/>
    </row>
    <row r="15" spans="1:9" x14ac:dyDescent="0.25">
      <c r="A15" s="272" t="s">
        <v>229</v>
      </c>
      <c r="B15" s="276">
        <f>B16</f>
        <v>45268.51</v>
      </c>
      <c r="C15" s="273">
        <v>55800.5</v>
      </c>
      <c r="D15" s="273">
        <v>16501</v>
      </c>
      <c r="E15" s="273">
        <f t="shared" si="0"/>
        <v>36.451387509772246</v>
      </c>
      <c r="F15" s="510">
        <f t="shared" si="1"/>
        <v>29.571419610935383</v>
      </c>
      <c r="G15" s="94"/>
      <c r="H15" s="94"/>
      <c r="I15" s="94"/>
    </row>
    <row r="16" spans="1:9" x14ac:dyDescent="0.25">
      <c r="A16" s="274" t="s">
        <v>229</v>
      </c>
      <c r="B16" s="275">
        <v>45268.51</v>
      </c>
      <c r="C16" s="275">
        <v>55800.5</v>
      </c>
      <c r="D16" s="275">
        <v>16501</v>
      </c>
      <c r="E16" s="275">
        <f t="shared" si="0"/>
        <v>36.451387509772246</v>
      </c>
      <c r="F16" s="511">
        <f t="shared" si="1"/>
        <v>29.571419610935383</v>
      </c>
    </row>
    <row r="17" spans="1:9" ht="17.25" x14ac:dyDescent="0.3">
      <c r="A17" s="272" t="s">
        <v>230</v>
      </c>
      <c r="B17" s="276"/>
      <c r="C17" s="276"/>
      <c r="D17" s="499"/>
      <c r="E17" s="273"/>
      <c r="F17" s="359"/>
      <c r="G17" s="94"/>
      <c r="H17" s="275"/>
      <c r="I17" s="94"/>
    </row>
    <row r="18" spans="1:9" ht="18" thickBot="1" x14ac:dyDescent="0.35">
      <c r="A18" s="277" t="s">
        <v>231</v>
      </c>
      <c r="B18" s="360"/>
      <c r="C18" s="206"/>
      <c r="D18" s="356"/>
      <c r="E18" s="278"/>
      <c r="F18" s="361"/>
    </row>
    <row r="19" spans="1:9" x14ac:dyDescent="0.25">
      <c r="B19" s="353"/>
    </row>
    <row r="20" spans="1:9" x14ac:dyDescent="0.25">
      <c r="B20" s="67"/>
    </row>
    <row r="21" spans="1:9" x14ac:dyDescent="0.25">
      <c r="B21" s="353"/>
    </row>
    <row r="22" spans="1:9" x14ac:dyDescent="0.25">
      <c r="B22" s="67"/>
    </row>
    <row r="23" spans="1:9" x14ac:dyDescent="0.25">
      <c r="B23" s="353"/>
    </row>
    <row r="24" spans="1:9" x14ac:dyDescent="0.25">
      <c r="B24" s="67"/>
    </row>
  </sheetData>
  <mergeCells count="4">
    <mergeCell ref="A2:I2"/>
    <mergeCell ref="A4:C4"/>
    <mergeCell ref="A6:C6"/>
    <mergeCell ref="A8:C8"/>
  </mergeCells>
  <pageMargins left="0.7" right="0.7" top="0.75" bottom="0.75" header="0.3" footer="0.3"/>
  <pageSetup paperSize="9" scale="96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6"/>
  <sheetViews>
    <sheetView workbookViewId="0">
      <selection activeCell="F23" sqref="F23"/>
    </sheetView>
  </sheetViews>
  <sheetFormatPr defaultRowHeight="15" x14ac:dyDescent="0.25"/>
  <cols>
    <col min="4" max="4" width="44.140625" customWidth="1"/>
    <col min="5" max="5" width="26.85546875" customWidth="1"/>
  </cols>
  <sheetData>
    <row r="1" spans="1:12" ht="64.5" customHeight="1" x14ac:dyDescent="0.25">
      <c r="A1" s="525" t="s">
        <v>264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</row>
    <row r="2" spans="1:12" ht="15.75" x14ac:dyDescent="0.25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15.75" x14ac:dyDescent="0.25">
      <c r="A3" s="261"/>
      <c r="B3" s="261"/>
      <c r="C3" s="261"/>
      <c r="D3" s="291" t="s">
        <v>17</v>
      </c>
      <c r="E3" s="291"/>
      <c r="F3" s="291"/>
      <c r="G3" s="291"/>
      <c r="H3" s="291"/>
      <c r="I3" s="291"/>
      <c r="J3" s="291"/>
      <c r="K3" s="262"/>
      <c r="L3" s="262"/>
    </row>
    <row r="5" spans="1:12" ht="15.75" customHeight="1" x14ac:dyDescent="0.25">
      <c r="A5" s="525" t="s">
        <v>232</v>
      </c>
      <c r="B5" s="525"/>
      <c r="C5" s="525"/>
      <c r="D5" s="525"/>
      <c r="E5" s="525"/>
      <c r="F5" s="525"/>
      <c r="G5" s="525"/>
      <c r="H5" s="525"/>
      <c r="I5" s="525"/>
    </row>
    <row r="6" spans="1:12" ht="18.75" thickBot="1" x14ac:dyDescent="0.3">
      <c r="A6" s="1"/>
      <c r="B6" s="1"/>
      <c r="C6" s="1"/>
      <c r="D6" s="1"/>
      <c r="E6" s="1"/>
      <c r="F6" s="1"/>
      <c r="G6" s="2"/>
      <c r="H6" s="2"/>
      <c r="I6" s="2"/>
    </row>
    <row r="7" spans="1:12" ht="89.25" x14ac:dyDescent="0.25">
      <c r="A7" s="3" t="s">
        <v>5</v>
      </c>
      <c r="B7" s="281" t="s">
        <v>6</v>
      </c>
      <c r="C7" s="281" t="s">
        <v>7</v>
      </c>
      <c r="D7" s="281" t="s">
        <v>233</v>
      </c>
      <c r="E7" s="166" t="s">
        <v>211</v>
      </c>
      <c r="F7" s="3" t="s">
        <v>265</v>
      </c>
      <c r="G7" s="3" t="s">
        <v>242</v>
      </c>
      <c r="H7" s="357" t="s">
        <v>251</v>
      </c>
      <c r="I7" s="3" t="s">
        <v>234</v>
      </c>
    </row>
    <row r="8" spans="1:12" x14ac:dyDescent="0.25">
      <c r="A8" s="282">
        <v>8</v>
      </c>
      <c r="B8" s="282"/>
      <c r="C8" s="282"/>
      <c r="D8" s="282" t="s">
        <v>235</v>
      </c>
      <c r="E8" s="282">
        <v>0</v>
      </c>
      <c r="F8" s="283">
        <v>0</v>
      </c>
      <c r="G8" s="283">
        <v>0</v>
      </c>
      <c r="H8" s="283">
        <v>0</v>
      </c>
      <c r="I8" s="283">
        <v>0</v>
      </c>
    </row>
    <row r="9" spans="1:12" x14ac:dyDescent="0.25">
      <c r="A9" s="282"/>
      <c r="B9" s="284">
        <v>84</v>
      </c>
      <c r="C9" s="284"/>
      <c r="D9" s="284" t="s">
        <v>236</v>
      </c>
      <c r="E9" s="284">
        <v>0</v>
      </c>
      <c r="F9" s="283">
        <v>0</v>
      </c>
      <c r="G9" s="283">
        <v>0</v>
      </c>
      <c r="H9" s="283">
        <v>0</v>
      </c>
      <c r="I9" s="283">
        <v>0</v>
      </c>
    </row>
    <row r="10" spans="1:12" x14ac:dyDescent="0.25">
      <c r="A10" s="285"/>
      <c r="B10" s="285"/>
      <c r="C10" s="195">
        <v>81</v>
      </c>
      <c r="D10" s="194" t="s">
        <v>237</v>
      </c>
      <c r="E10" s="194">
        <v>0</v>
      </c>
      <c r="F10" s="283">
        <v>0</v>
      </c>
      <c r="G10" s="283">
        <v>0</v>
      </c>
      <c r="H10" s="283">
        <v>0</v>
      </c>
      <c r="I10" s="283">
        <v>0</v>
      </c>
    </row>
    <row r="11" spans="1:12" ht="25.5" x14ac:dyDescent="0.25">
      <c r="A11" s="286">
        <v>5</v>
      </c>
      <c r="B11" s="286"/>
      <c r="C11" s="286"/>
      <c r="D11" s="287" t="s">
        <v>238</v>
      </c>
      <c r="E11" s="287">
        <v>0</v>
      </c>
      <c r="F11" s="283">
        <v>0</v>
      </c>
      <c r="G11" s="283">
        <v>0</v>
      </c>
      <c r="H11" s="283">
        <v>0</v>
      </c>
      <c r="I11" s="283">
        <v>0</v>
      </c>
    </row>
    <row r="12" spans="1:12" ht="25.5" x14ac:dyDescent="0.25">
      <c r="A12" s="284"/>
      <c r="B12" s="284">
        <v>54</v>
      </c>
      <c r="C12" s="284"/>
      <c r="D12" s="288" t="s">
        <v>239</v>
      </c>
      <c r="E12" s="288">
        <v>0</v>
      </c>
      <c r="F12" s="283"/>
      <c r="G12" s="283"/>
      <c r="H12" s="283">
        <v>0</v>
      </c>
      <c r="I12" s="289">
        <v>0</v>
      </c>
    </row>
    <row r="13" spans="1:12" x14ac:dyDescent="0.25">
      <c r="A13" s="284"/>
      <c r="B13" s="284"/>
      <c r="C13" s="195">
        <v>11</v>
      </c>
      <c r="D13" s="195" t="s">
        <v>9</v>
      </c>
      <c r="E13" s="195">
        <v>0</v>
      </c>
      <c r="F13" s="283">
        <v>0</v>
      </c>
      <c r="G13" s="283">
        <v>0</v>
      </c>
      <c r="H13" s="283">
        <v>0</v>
      </c>
      <c r="I13" s="289">
        <v>0</v>
      </c>
    </row>
    <row r="14" spans="1:12" x14ac:dyDescent="0.25">
      <c r="A14" s="284"/>
      <c r="B14" s="284"/>
      <c r="C14" s="195">
        <v>31</v>
      </c>
      <c r="D14" s="195" t="s">
        <v>240</v>
      </c>
      <c r="E14" s="195">
        <v>0</v>
      </c>
      <c r="F14" s="283"/>
      <c r="G14" s="283">
        <v>0</v>
      </c>
      <c r="H14" s="283">
        <v>0</v>
      </c>
      <c r="I14" s="289">
        <v>0</v>
      </c>
    </row>
    <row r="15" spans="1:12" x14ac:dyDescent="0.25">
      <c r="A15" s="230"/>
      <c r="B15" s="230"/>
      <c r="C15" s="290">
        <v>52</v>
      </c>
      <c r="D15" s="230" t="s">
        <v>241</v>
      </c>
      <c r="E15" s="230">
        <v>0</v>
      </c>
      <c r="F15" s="230">
        <v>0</v>
      </c>
      <c r="G15" s="230">
        <v>0</v>
      </c>
      <c r="H15" s="230">
        <v>0</v>
      </c>
      <c r="I15" s="230">
        <v>0</v>
      </c>
    </row>
    <row r="16" spans="1:12" x14ac:dyDescent="0.25">
      <c r="A16" s="230"/>
      <c r="B16" s="230"/>
      <c r="C16" s="230"/>
      <c r="D16" s="230"/>
      <c r="E16" s="230">
        <v>0</v>
      </c>
      <c r="F16" s="230">
        <v>0</v>
      </c>
      <c r="G16" s="230">
        <v>0</v>
      </c>
      <c r="H16" s="230">
        <v>0</v>
      </c>
      <c r="I16" s="230">
        <v>0</v>
      </c>
    </row>
  </sheetData>
  <mergeCells count="2">
    <mergeCell ref="A5:I5"/>
    <mergeCell ref="A1:L1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559"/>
  <sheetViews>
    <sheetView topLeftCell="A556" zoomScaleNormal="100" workbookViewId="0">
      <selection sqref="A1:I559"/>
    </sheetView>
  </sheetViews>
  <sheetFormatPr defaultRowHeight="15" x14ac:dyDescent="0.25"/>
  <cols>
    <col min="1" max="1" width="7.42578125" bestFit="1" customWidth="1"/>
    <col min="2" max="2" width="6" customWidth="1"/>
    <col min="3" max="3" width="12.5703125" customWidth="1"/>
    <col min="4" max="4" width="65.7109375" customWidth="1"/>
    <col min="5" max="7" width="25.28515625" customWidth="1"/>
    <col min="8" max="8" width="12.42578125" customWidth="1"/>
    <col min="9" max="9" width="10.7109375" bestFit="1" customWidth="1"/>
    <col min="11" max="11" width="10.140625" bestFit="1" customWidth="1"/>
  </cols>
  <sheetData>
    <row r="1" spans="1:13" ht="77.45" customHeight="1" x14ac:dyDescent="0.25">
      <c r="A1" s="629" t="s">
        <v>249</v>
      </c>
      <c r="B1" s="629"/>
      <c r="C1" s="629"/>
      <c r="D1" s="629"/>
      <c r="E1" s="629"/>
      <c r="F1" s="629"/>
      <c r="G1" s="629"/>
      <c r="H1" s="629"/>
      <c r="I1" s="629"/>
    </row>
    <row r="2" spans="1:13" ht="18" x14ac:dyDescent="0.25">
      <c r="A2" s="1"/>
      <c r="B2" s="1"/>
      <c r="C2" s="1"/>
      <c r="D2" s="1"/>
      <c r="E2" s="2"/>
      <c r="F2" s="2"/>
      <c r="G2" s="2"/>
      <c r="H2" s="2"/>
    </row>
    <row r="3" spans="1:13" ht="18" customHeight="1" x14ac:dyDescent="0.25">
      <c r="A3" s="525" t="s">
        <v>16</v>
      </c>
      <c r="B3" s="525"/>
      <c r="C3" s="525"/>
      <c r="D3" s="525"/>
      <c r="E3" s="525"/>
      <c r="F3" s="525"/>
      <c r="G3" s="525"/>
      <c r="H3" s="525"/>
      <c r="I3" s="525"/>
      <c r="K3" s="67"/>
    </row>
    <row r="4" spans="1:13" ht="18" x14ac:dyDescent="0.25">
      <c r="A4" s="1"/>
      <c r="B4" s="1"/>
      <c r="C4" s="1"/>
      <c r="D4" s="1"/>
      <c r="E4" s="2"/>
      <c r="F4" s="2"/>
      <c r="G4" s="2"/>
      <c r="H4" s="2"/>
      <c r="K4" s="67"/>
    </row>
    <row r="5" spans="1:13" ht="63.75" x14ac:dyDescent="0.25">
      <c r="A5" s="558" t="s">
        <v>18</v>
      </c>
      <c r="B5" s="559"/>
      <c r="C5" s="560"/>
      <c r="D5" s="376" t="s">
        <v>19</v>
      </c>
      <c r="E5" s="214" t="s">
        <v>211</v>
      </c>
      <c r="F5" s="443" t="s">
        <v>256</v>
      </c>
      <c r="G5" s="214" t="s">
        <v>250</v>
      </c>
      <c r="H5" s="3" t="s">
        <v>251</v>
      </c>
      <c r="I5" s="3" t="s">
        <v>252</v>
      </c>
      <c r="J5" s="57"/>
      <c r="K5" s="57"/>
      <c r="L5" s="57"/>
      <c r="M5" s="57"/>
    </row>
    <row r="6" spans="1:13" s="127" customFormat="1" ht="36" customHeight="1" x14ac:dyDescent="0.3">
      <c r="A6" s="592" t="s">
        <v>169</v>
      </c>
      <c r="B6" s="593"/>
      <c r="C6" s="594"/>
      <c r="D6" s="370"/>
      <c r="E6" s="215">
        <f>E7+E307</f>
        <v>364631.2699999999</v>
      </c>
      <c r="F6" s="215">
        <v>797150.05</v>
      </c>
      <c r="G6" s="215">
        <f>G7+G307</f>
        <v>469669.42000000004</v>
      </c>
      <c r="H6" s="215">
        <f>G6/E6*100</f>
        <v>128.80667639942129</v>
      </c>
      <c r="I6" s="215">
        <f>G6/F6*100</f>
        <v>58.918571227587577</v>
      </c>
      <c r="J6" s="126"/>
      <c r="K6" s="126"/>
      <c r="L6" s="126"/>
      <c r="M6" s="126"/>
    </row>
    <row r="7" spans="1:13" s="127" customFormat="1" ht="18.75" x14ac:dyDescent="0.3">
      <c r="A7" s="630"/>
      <c r="B7" s="631"/>
      <c r="C7" s="632"/>
      <c r="D7" s="377" t="s">
        <v>189</v>
      </c>
      <c r="E7" s="231">
        <f>E8+E61+E266+E273+E285+E301</f>
        <v>31919.350000000006</v>
      </c>
      <c r="F7" s="216">
        <v>43890</v>
      </c>
      <c r="G7" s="231">
        <f>G8+G61+G266+G273+G285+G301</f>
        <v>45161.490000000005</v>
      </c>
      <c r="H7" s="231">
        <f>G7/E7*100</f>
        <v>141.48624580387758</v>
      </c>
      <c r="I7" s="216">
        <f>G7/F7*100</f>
        <v>102.89699248120301</v>
      </c>
      <c r="J7" s="126"/>
      <c r="K7" s="126"/>
      <c r="L7" s="126"/>
      <c r="M7" s="126"/>
    </row>
    <row r="8" spans="1:13" s="27" customFormat="1" ht="25.5" x14ac:dyDescent="0.25">
      <c r="A8" s="633" t="s">
        <v>25</v>
      </c>
      <c r="B8" s="634"/>
      <c r="C8" s="635"/>
      <c r="D8" s="368" t="s">
        <v>54</v>
      </c>
      <c r="E8" s="232">
        <f>E9+E54</f>
        <v>19433.930000000004</v>
      </c>
      <c r="F8" s="232">
        <f>F9+F54</f>
        <v>27771</v>
      </c>
      <c r="G8" s="232">
        <f>G9+G54</f>
        <v>22644.59</v>
      </c>
      <c r="H8" s="232">
        <f>G8/E8*100</f>
        <v>116.52089927256091</v>
      </c>
      <c r="I8" s="149">
        <f>G8/F8*100</f>
        <v>81.540419862446427</v>
      </c>
      <c r="J8" s="57"/>
      <c r="K8" s="57"/>
      <c r="L8" s="57"/>
      <c r="M8" s="57"/>
    </row>
    <row r="9" spans="1:13" s="26" customFormat="1" x14ac:dyDescent="0.25">
      <c r="A9" s="579" t="s">
        <v>26</v>
      </c>
      <c r="B9" s="580"/>
      <c r="C9" s="581"/>
      <c r="D9" s="369" t="s">
        <v>11</v>
      </c>
      <c r="E9" s="233">
        <f>E11+E45</f>
        <v>19433.930000000004</v>
      </c>
      <c r="F9" s="233">
        <f>F11+F45</f>
        <v>27771</v>
      </c>
      <c r="G9" s="233">
        <f>G11+G45</f>
        <v>21532.78</v>
      </c>
      <c r="H9" s="233">
        <f>G9/E9*100</f>
        <v>110.799925696964</v>
      </c>
      <c r="I9" s="86">
        <f t="shared" ref="I9:I65" si="0">G9/F9*100</f>
        <v>77.536927010190482</v>
      </c>
      <c r="J9" s="57"/>
      <c r="K9" s="57"/>
      <c r="L9" s="57"/>
      <c r="M9" s="57"/>
    </row>
    <row r="10" spans="1:13" x14ac:dyDescent="0.25">
      <c r="A10" s="564" t="s">
        <v>165</v>
      </c>
      <c r="B10" s="565"/>
      <c r="C10" s="566"/>
      <c r="D10" s="263" t="s">
        <v>9</v>
      </c>
      <c r="E10" s="91"/>
      <c r="F10" s="72"/>
      <c r="G10" s="91"/>
      <c r="H10" s="91"/>
      <c r="I10" s="210"/>
      <c r="J10" s="57"/>
      <c r="K10" s="57"/>
      <c r="L10" s="57"/>
      <c r="M10" s="57"/>
    </row>
    <row r="11" spans="1:13" s="15" customFormat="1" x14ac:dyDescent="0.25">
      <c r="A11" s="573">
        <v>3</v>
      </c>
      <c r="B11" s="574"/>
      <c r="C11" s="575"/>
      <c r="D11" s="367" t="s">
        <v>13</v>
      </c>
      <c r="E11" s="234">
        <f>E12+E42</f>
        <v>16850.710000000003</v>
      </c>
      <c r="F11" s="73">
        <v>23688</v>
      </c>
      <c r="G11" s="234">
        <f>G12+G42</f>
        <v>18277.099999999999</v>
      </c>
      <c r="H11" s="234">
        <f>G11/E11*100</f>
        <v>108.4648658721205</v>
      </c>
      <c r="I11" s="73">
        <f t="shared" si="0"/>
        <v>77.157632556568728</v>
      </c>
      <c r="J11" s="57"/>
      <c r="K11" s="57"/>
      <c r="L11" s="57"/>
      <c r="M11" s="57"/>
    </row>
    <row r="12" spans="1:13" s="16" customFormat="1" x14ac:dyDescent="0.25">
      <c r="A12" s="595">
        <v>32</v>
      </c>
      <c r="B12" s="596"/>
      <c r="C12" s="597"/>
      <c r="D12" s="378" t="s">
        <v>20</v>
      </c>
      <c r="E12" s="235">
        <f>E13+E17+E22+E31</f>
        <v>16522.850000000002</v>
      </c>
      <c r="F12" s="217">
        <v>22908</v>
      </c>
      <c r="G12" s="235">
        <f>G13+G17+G22+G31</f>
        <v>17858.82</v>
      </c>
      <c r="H12" s="235">
        <f>G12/E12*100</f>
        <v>108.08559056095042</v>
      </c>
      <c r="I12" s="217">
        <f t="shared" si="0"/>
        <v>77.958878994237821</v>
      </c>
      <c r="J12" s="57"/>
      <c r="K12" s="57"/>
      <c r="L12" s="57"/>
      <c r="M12" s="57"/>
    </row>
    <row r="13" spans="1:13" s="55" customFormat="1" x14ac:dyDescent="0.25">
      <c r="A13" s="52">
        <v>321</v>
      </c>
      <c r="B13" s="53"/>
      <c r="C13" s="54"/>
      <c r="D13" s="379" t="s">
        <v>27</v>
      </c>
      <c r="E13" s="218">
        <f>E14+E15+E16</f>
        <v>734.7</v>
      </c>
      <c r="F13" s="218">
        <v>1040</v>
      </c>
      <c r="G13" s="218">
        <f>G14+G15+G16</f>
        <v>738.68000000000006</v>
      </c>
      <c r="H13" s="218">
        <f>G13/E13*100</f>
        <v>100.54171770790799</v>
      </c>
      <c r="I13" s="218">
        <f t="shared" si="0"/>
        <v>71.026923076923083</v>
      </c>
      <c r="J13" s="101"/>
      <c r="K13" s="101"/>
      <c r="L13" s="101"/>
      <c r="M13" s="101"/>
    </row>
    <row r="14" spans="1:13" x14ac:dyDescent="0.25">
      <c r="A14" s="601">
        <v>3211</v>
      </c>
      <c r="B14" s="602"/>
      <c r="C14" s="603"/>
      <c r="D14" s="364" t="s">
        <v>28</v>
      </c>
      <c r="E14" s="236">
        <v>509.7</v>
      </c>
      <c r="F14" s="444">
        <v>820</v>
      </c>
      <c r="G14" s="236">
        <v>636.23</v>
      </c>
      <c r="H14" s="236">
        <f>G14/E14*100</f>
        <v>124.82440651363549</v>
      </c>
      <c r="I14" s="210">
        <f t="shared" si="0"/>
        <v>77.589024390243893</v>
      </c>
      <c r="J14" s="57"/>
      <c r="K14" s="57"/>
      <c r="L14" s="57"/>
      <c r="M14" s="57"/>
    </row>
    <row r="15" spans="1:13" x14ac:dyDescent="0.25">
      <c r="A15" s="4">
        <v>3213</v>
      </c>
      <c r="B15" s="5"/>
      <c r="C15" s="6"/>
      <c r="D15" s="364" t="s">
        <v>29</v>
      </c>
      <c r="E15" s="236">
        <v>225</v>
      </c>
      <c r="F15" s="444">
        <v>220</v>
      </c>
      <c r="G15" s="236">
        <v>102.45</v>
      </c>
      <c r="H15" s="236"/>
      <c r="I15" s="210">
        <f t="shared" si="0"/>
        <v>46.56818181818182</v>
      </c>
      <c r="J15" s="57"/>
      <c r="K15" s="57"/>
      <c r="L15" s="57"/>
      <c r="M15" s="57"/>
    </row>
    <row r="16" spans="1:13" ht="14.25" customHeight="1" x14ac:dyDescent="0.25">
      <c r="A16" s="4">
        <v>3214</v>
      </c>
      <c r="B16" s="5"/>
      <c r="C16" s="6"/>
      <c r="D16" s="364" t="s">
        <v>30</v>
      </c>
      <c r="E16" s="236">
        <v>0</v>
      </c>
      <c r="F16" s="444">
        <v>0</v>
      </c>
      <c r="G16" s="236">
        <v>0</v>
      </c>
      <c r="H16" s="236"/>
      <c r="I16" s="210"/>
      <c r="J16" s="57"/>
      <c r="K16" s="57"/>
      <c r="L16" s="57"/>
      <c r="M16" s="57"/>
    </row>
    <row r="17" spans="1:25" s="42" customFormat="1" x14ac:dyDescent="0.25">
      <c r="A17" s="44"/>
      <c r="B17" s="45">
        <v>322</v>
      </c>
      <c r="C17" s="47"/>
      <c r="D17" s="366" t="s">
        <v>31</v>
      </c>
      <c r="E17" s="218">
        <f>E18+E19+E20+E21</f>
        <v>10997.050000000001</v>
      </c>
      <c r="F17" s="87">
        <v>10838</v>
      </c>
      <c r="G17" s="218">
        <f>G18+G19+G20+G21</f>
        <v>10561.06</v>
      </c>
      <c r="H17" s="218">
        <f>G17/E17*100</f>
        <v>96.035391309487522</v>
      </c>
      <c r="I17" s="87">
        <f t="shared" si="0"/>
        <v>97.444731500276802</v>
      </c>
      <c r="J17" s="57"/>
      <c r="K17" s="57"/>
      <c r="L17" s="57"/>
      <c r="M17" s="57"/>
    </row>
    <row r="18" spans="1:25" x14ac:dyDescent="0.25">
      <c r="A18" s="550">
        <v>3221</v>
      </c>
      <c r="B18" s="551"/>
      <c r="C18" s="552"/>
      <c r="D18" s="371" t="s">
        <v>32</v>
      </c>
      <c r="E18" s="236">
        <v>2252.0300000000002</v>
      </c>
      <c r="F18" s="444">
        <v>3900</v>
      </c>
      <c r="G18" s="236">
        <v>2274.9899999999998</v>
      </c>
      <c r="H18" s="236">
        <f>G18/E18*100</f>
        <v>101.01952460668817</v>
      </c>
      <c r="I18" s="210">
        <f t="shared" si="0"/>
        <v>58.333076923076923</v>
      </c>
      <c r="J18" s="57"/>
      <c r="K18" s="57"/>
      <c r="L18" s="57"/>
      <c r="M18" s="57"/>
    </row>
    <row r="19" spans="1:25" x14ac:dyDescent="0.25">
      <c r="A19" s="550">
        <v>3223</v>
      </c>
      <c r="B19" s="551"/>
      <c r="C19" s="552"/>
      <c r="D19" s="371" t="s">
        <v>33</v>
      </c>
      <c r="E19" s="236">
        <v>8745.02</v>
      </c>
      <c r="F19" s="444">
        <v>6738</v>
      </c>
      <c r="G19" s="236">
        <v>8006.07</v>
      </c>
      <c r="H19" s="236">
        <f t="shared" ref="H19:H34" si="1">G19/E19*100</f>
        <v>91.550047912983615</v>
      </c>
      <c r="I19" s="210">
        <f t="shared" si="0"/>
        <v>118.81967943009795</v>
      </c>
      <c r="J19" s="57"/>
      <c r="K19" s="57"/>
      <c r="L19" s="57"/>
      <c r="M19" s="57"/>
    </row>
    <row r="20" spans="1:25" x14ac:dyDescent="0.25">
      <c r="A20" s="550">
        <v>3225</v>
      </c>
      <c r="B20" s="551"/>
      <c r="C20" s="552"/>
      <c r="D20" s="371" t="s">
        <v>34</v>
      </c>
      <c r="E20" s="236">
        <v>0</v>
      </c>
      <c r="F20" s="444">
        <v>0</v>
      </c>
      <c r="G20" s="236">
        <v>0</v>
      </c>
      <c r="H20" s="236"/>
      <c r="I20" s="210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15.75" customHeight="1" x14ac:dyDescent="0.25">
      <c r="A21" s="4"/>
      <c r="B21" s="64">
        <v>3227</v>
      </c>
      <c r="C21" s="65"/>
      <c r="D21" s="371" t="s">
        <v>35</v>
      </c>
      <c r="E21" s="236">
        <v>0</v>
      </c>
      <c r="F21" s="444">
        <v>200</v>
      </c>
      <c r="G21" s="236">
        <v>280</v>
      </c>
      <c r="H21" s="236"/>
      <c r="I21" s="210">
        <f t="shared" si="0"/>
        <v>140</v>
      </c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s="42" customFormat="1" x14ac:dyDescent="0.25">
      <c r="A22" s="44"/>
      <c r="B22" s="45">
        <v>323</v>
      </c>
      <c r="C22" s="47"/>
      <c r="D22" s="366" t="s">
        <v>36</v>
      </c>
      <c r="E22" s="218">
        <f>E23+E24+E25+E26+E27+E28+E29+E30</f>
        <v>4669.99</v>
      </c>
      <c r="F22" s="87">
        <v>8850</v>
      </c>
      <c r="G22" s="218">
        <f>G23+G24+G25+G26+G27+G28+G29+G30</f>
        <v>6489.08</v>
      </c>
      <c r="H22" s="218">
        <f t="shared" si="1"/>
        <v>138.95276007015005</v>
      </c>
      <c r="I22" s="87">
        <f t="shared" si="0"/>
        <v>73.322937853107334</v>
      </c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x14ac:dyDescent="0.25">
      <c r="A23" s="4"/>
      <c r="B23" s="5"/>
      <c r="C23" s="6">
        <v>3231</v>
      </c>
      <c r="D23" s="364" t="s">
        <v>37</v>
      </c>
      <c r="E23" s="91">
        <v>735.31</v>
      </c>
      <c r="F23" s="72">
        <v>1600</v>
      </c>
      <c r="G23" s="91">
        <v>958.35</v>
      </c>
      <c r="H23" s="236">
        <f t="shared" si="1"/>
        <v>130.33278481184806</v>
      </c>
      <c r="I23" s="210">
        <f t="shared" si="0"/>
        <v>59.896875000000009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x14ac:dyDescent="0.25">
      <c r="A24" s="4"/>
      <c r="B24" s="7">
        <v>3233</v>
      </c>
      <c r="C24" s="6"/>
      <c r="D24" s="364" t="s">
        <v>38</v>
      </c>
      <c r="E24" s="91">
        <v>0</v>
      </c>
      <c r="F24" s="72">
        <v>0</v>
      </c>
      <c r="G24" s="91">
        <v>0</v>
      </c>
      <c r="H24" s="236"/>
      <c r="I24" s="210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x14ac:dyDescent="0.25">
      <c r="A25" s="4"/>
      <c r="B25" s="7">
        <v>3234</v>
      </c>
      <c r="C25" s="6"/>
      <c r="D25" s="364" t="s">
        <v>39</v>
      </c>
      <c r="E25" s="91">
        <v>2039.79</v>
      </c>
      <c r="F25" s="72">
        <v>4100</v>
      </c>
      <c r="G25" s="91">
        <v>3323.96</v>
      </c>
      <c r="H25" s="236">
        <f t="shared" si="1"/>
        <v>162.95599056765647</v>
      </c>
      <c r="I25" s="210">
        <f t="shared" si="0"/>
        <v>81.072195121951225</v>
      </c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x14ac:dyDescent="0.25">
      <c r="A26" s="4"/>
      <c r="B26" s="7">
        <v>3235</v>
      </c>
      <c r="C26" s="6"/>
      <c r="D26" s="364" t="s">
        <v>40</v>
      </c>
      <c r="E26" s="91">
        <v>0</v>
      </c>
      <c r="F26" s="72">
        <v>0</v>
      </c>
      <c r="G26" s="91">
        <v>0</v>
      </c>
      <c r="H26" s="236"/>
      <c r="I26" s="210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x14ac:dyDescent="0.25">
      <c r="A27" s="4"/>
      <c r="B27" s="7">
        <v>3236</v>
      </c>
      <c r="C27" s="6"/>
      <c r="D27" s="364" t="s">
        <v>41</v>
      </c>
      <c r="E27" s="91">
        <v>1264.8900000000001</v>
      </c>
      <c r="F27" s="72">
        <v>1750</v>
      </c>
      <c r="G27" s="91">
        <v>1576.77</v>
      </c>
      <c r="H27" s="236">
        <f t="shared" si="1"/>
        <v>124.65668951450321</v>
      </c>
      <c r="I27" s="210">
        <f t="shared" si="0"/>
        <v>90.101142857142861</v>
      </c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x14ac:dyDescent="0.25">
      <c r="A28" s="4"/>
      <c r="B28" s="7">
        <v>3237</v>
      </c>
      <c r="C28" s="6"/>
      <c r="D28" s="364" t="s">
        <v>42</v>
      </c>
      <c r="E28" s="91">
        <v>0</v>
      </c>
      <c r="F28" s="72">
        <v>0</v>
      </c>
      <c r="G28" s="91">
        <v>0</v>
      </c>
      <c r="H28" s="236"/>
      <c r="I28" s="210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x14ac:dyDescent="0.25">
      <c r="A29" s="4"/>
      <c r="B29" s="7">
        <v>3238</v>
      </c>
      <c r="C29" s="6"/>
      <c r="D29" s="364" t="s">
        <v>43</v>
      </c>
      <c r="E29" s="91">
        <v>630</v>
      </c>
      <c r="F29" s="72">
        <v>1400</v>
      </c>
      <c r="G29" s="91">
        <v>630</v>
      </c>
      <c r="H29" s="236">
        <f t="shared" si="1"/>
        <v>100</v>
      </c>
      <c r="I29" s="210">
        <f t="shared" si="0"/>
        <v>45</v>
      </c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x14ac:dyDescent="0.25">
      <c r="A30" s="4"/>
      <c r="B30" s="7">
        <v>3239</v>
      </c>
      <c r="C30" s="6"/>
      <c r="D30" s="364" t="s">
        <v>44</v>
      </c>
      <c r="E30" s="91">
        <v>0</v>
      </c>
      <c r="F30" s="72">
        <v>0</v>
      </c>
      <c r="G30" s="91">
        <v>0</v>
      </c>
      <c r="H30" s="236"/>
      <c r="I30" s="210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s="42" customFormat="1" ht="15" customHeight="1" x14ac:dyDescent="0.25">
      <c r="A31" s="44"/>
      <c r="B31" s="45">
        <v>329</v>
      </c>
      <c r="C31" s="46"/>
      <c r="D31" s="380" t="s">
        <v>45</v>
      </c>
      <c r="E31" s="218">
        <f>E32+E33+E34+E35+E36</f>
        <v>121.11</v>
      </c>
      <c r="F31" s="87">
        <v>2180</v>
      </c>
      <c r="G31" s="218">
        <f>G32+G33+G34+G35+G36</f>
        <v>70</v>
      </c>
      <c r="H31" s="218">
        <f t="shared" si="1"/>
        <v>57.798695400875232</v>
      </c>
      <c r="I31" s="87">
        <f t="shared" si="0"/>
        <v>3.2110091743119269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x14ac:dyDescent="0.25">
      <c r="A32" s="4"/>
      <c r="B32" s="7">
        <v>3292</v>
      </c>
      <c r="C32" s="6"/>
      <c r="D32" s="364" t="s">
        <v>46</v>
      </c>
      <c r="E32" s="91">
        <v>0</v>
      </c>
      <c r="F32" s="72">
        <v>1800</v>
      </c>
      <c r="G32" s="91">
        <v>0</v>
      </c>
      <c r="H32" s="236"/>
      <c r="I32" s="210">
        <f t="shared" si="0"/>
        <v>0</v>
      </c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x14ac:dyDescent="0.25">
      <c r="A33" s="4"/>
      <c r="B33" s="7">
        <v>3293</v>
      </c>
      <c r="C33" s="6"/>
      <c r="D33" s="364" t="s">
        <v>47</v>
      </c>
      <c r="E33" s="91">
        <v>0</v>
      </c>
      <c r="F33" s="72">
        <v>0</v>
      </c>
      <c r="G33" s="91">
        <v>0</v>
      </c>
      <c r="H33" s="236"/>
      <c r="I33" s="210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x14ac:dyDescent="0.25">
      <c r="A34" s="4"/>
      <c r="B34" s="7">
        <v>3294</v>
      </c>
      <c r="C34" s="6"/>
      <c r="D34" s="364" t="s">
        <v>48</v>
      </c>
      <c r="E34" s="91">
        <v>53.09</v>
      </c>
      <c r="F34" s="72">
        <v>200</v>
      </c>
      <c r="G34" s="91">
        <v>70</v>
      </c>
      <c r="H34" s="236">
        <f t="shared" si="1"/>
        <v>131.85157280090411</v>
      </c>
      <c r="I34" s="210">
        <f t="shared" si="0"/>
        <v>35</v>
      </c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16.5" customHeight="1" x14ac:dyDescent="0.25">
      <c r="A35" s="4"/>
      <c r="B35" s="7">
        <v>3295</v>
      </c>
      <c r="C35" s="6"/>
      <c r="D35" s="364" t="s">
        <v>49</v>
      </c>
      <c r="E35" s="91">
        <v>0</v>
      </c>
      <c r="F35" s="72">
        <v>0</v>
      </c>
      <c r="G35" s="91">
        <v>0</v>
      </c>
      <c r="H35" s="236"/>
      <c r="I35" s="210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15" customHeight="1" x14ac:dyDescent="0.25">
      <c r="A36" s="4"/>
      <c r="B36" s="7">
        <v>3299</v>
      </c>
      <c r="C36" s="6"/>
      <c r="D36" s="364" t="s">
        <v>45</v>
      </c>
      <c r="E36" s="91">
        <v>68.02</v>
      </c>
      <c r="F36" s="72">
        <v>180</v>
      </c>
      <c r="G36" s="91">
        <v>0</v>
      </c>
      <c r="H36" s="236"/>
      <c r="I36" s="210">
        <f t="shared" si="0"/>
        <v>0</v>
      </c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idden="1" x14ac:dyDescent="0.25">
      <c r="A37" s="4"/>
      <c r="B37" s="7"/>
      <c r="C37" s="6"/>
      <c r="D37" s="364"/>
      <c r="E37" s="91"/>
      <c r="F37" s="72"/>
      <c r="G37" s="91"/>
      <c r="H37" s="91"/>
      <c r="I37" s="210" t="e">
        <f t="shared" si="0"/>
        <v>#DIV/0!</v>
      </c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idden="1" x14ac:dyDescent="0.25">
      <c r="A38" s="4"/>
      <c r="B38" s="7"/>
      <c r="C38" s="6"/>
      <c r="D38" s="364"/>
      <c r="E38" s="91"/>
      <c r="F38" s="72"/>
      <c r="G38" s="91"/>
      <c r="H38" s="91"/>
      <c r="I38" s="210" t="e">
        <f t="shared" si="0"/>
        <v>#DIV/0!</v>
      </c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idden="1" x14ac:dyDescent="0.25">
      <c r="A39" s="4"/>
      <c r="B39" s="7"/>
      <c r="C39" s="6"/>
      <c r="D39" s="364"/>
      <c r="E39" s="91"/>
      <c r="F39" s="72"/>
      <c r="G39" s="91"/>
      <c r="H39" s="91"/>
      <c r="I39" s="210" t="e">
        <f t="shared" si="0"/>
        <v>#DIV/0!</v>
      </c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15.75" hidden="1" customHeight="1" x14ac:dyDescent="0.25">
      <c r="A40" s="4"/>
      <c r="B40" s="7"/>
      <c r="C40" s="6"/>
      <c r="D40" s="364"/>
      <c r="E40" s="91"/>
      <c r="F40" s="72"/>
      <c r="G40" s="91"/>
      <c r="H40" s="91"/>
      <c r="I40" s="210" t="e">
        <f t="shared" si="0"/>
        <v>#DIV/0!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16.5" hidden="1" customHeight="1" x14ac:dyDescent="0.25">
      <c r="A41" s="4"/>
      <c r="B41" s="7"/>
      <c r="C41" s="6"/>
      <c r="D41" s="364"/>
      <c r="E41" s="91"/>
      <c r="F41" s="72"/>
      <c r="G41" s="91"/>
      <c r="H41" s="91"/>
      <c r="I41" s="210" t="e">
        <f t="shared" si="0"/>
        <v>#DIV/0!</v>
      </c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s="16" customFormat="1" x14ac:dyDescent="0.25">
      <c r="A42" s="21"/>
      <c r="B42" s="22">
        <v>34</v>
      </c>
      <c r="C42" s="23"/>
      <c r="D42" s="381" t="s">
        <v>50</v>
      </c>
      <c r="E42" s="235">
        <f t="shared" ref="E42:G43" si="2">E43</f>
        <v>327.86</v>
      </c>
      <c r="F42" s="217">
        <v>780</v>
      </c>
      <c r="G42" s="235">
        <f t="shared" si="2"/>
        <v>418.28</v>
      </c>
      <c r="H42" s="235">
        <f>G42/E42*100</f>
        <v>127.57884462880496</v>
      </c>
      <c r="I42" s="217">
        <f t="shared" si="0"/>
        <v>53.625641025641023</v>
      </c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s="42" customFormat="1" x14ac:dyDescent="0.25">
      <c r="A43" s="44"/>
      <c r="B43" s="48">
        <v>343</v>
      </c>
      <c r="C43" s="46"/>
      <c r="D43" s="380" t="s">
        <v>51</v>
      </c>
      <c r="E43" s="218">
        <f t="shared" si="2"/>
        <v>327.86</v>
      </c>
      <c r="F43" s="87">
        <v>780</v>
      </c>
      <c r="G43" s="218">
        <f t="shared" si="2"/>
        <v>418.28</v>
      </c>
      <c r="H43" s="218">
        <f t="shared" ref="H43:H45" si="3">G43/E43*100</f>
        <v>127.57884462880496</v>
      </c>
      <c r="I43" s="87">
        <f t="shared" si="0"/>
        <v>53.625641025641023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15.75" customHeight="1" x14ac:dyDescent="0.25">
      <c r="A44" s="4"/>
      <c r="B44" s="7">
        <v>3431</v>
      </c>
      <c r="C44" s="6"/>
      <c r="D44" s="364" t="s">
        <v>52</v>
      </c>
      <c r="E44" s="91">
        <v>327.86</v>
      </c>
      <c r="F44" s="72">
        <v>780</v>
      </c>
      <c r="G44" s="91">
        <v>418.28</v>
      </c>
      <c r="H44" s="91">
        <f t="shared" si="3"/>
        <v>127.57884462880496</v>
      </c>
      <c r="I44" s="210">
        <f t="shared" si="0"/>
        <v>53.625641025641023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s="26" customFormat="1" ht="27.75" customHeight="1" x14ac:dyDescent="0.25">
      <c r="A45" s="579" t="s">
        <v>53</v>
      </c>
      <c r="B45" s="580"/>
      <c r="C45" s="581"/>
      <c r="D45" s="382" t="s">
        <v>55</v>
      </c>
      <c r="E45" s="233">
        <f>E47</f>
        <v>2583.2200000000003</v>
      </c>
      <c r="F45" s="86">
        <v>4083</v>
      </c>
      <c r="G45" s="233">
        <f>G47</f>
        <v>3255.6800000000003</v>
      </c>
      <c r="H45" s="233">
        <f t="shared" si="3"/>
        <v>126.03185171994642</v>
      </c>
      <c r="I45" s="86">
        <f t="shared" si="0"/>
        <v>79.737447954935107</v>
      </c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s="57" customFormat="1" ht="27.75" customHeight="1" x14ac:dyDescent="0.25">
      <c r="A46" s="598" t="s">
        <v>166</v>
      </c>
      <c r="B46" s="599"/>
      <c r="C46" s="600"/>
      <c r="D46" s="264" t="s">
        <v>121</v>
      </c>
      <c r="E46" s="91"/>
      <c r="F46" s="72"/>
      <c r="G46" s="91"/>
      <c r="H46" s="91"/>
      <c r="I46" s="210"/>
    </row>
    <row r="47" spans="1:25" s="15" customFormat="1" x14ac:dyDescent="0.25">
      <c r="A47" s="573">
        <v>3</v>
      </c>
      <c r="B47" s="574"/>
      <c r="C47" s="575"/>
      <c r="D47" s="367" t="s">
        <v>13</v>
      </c>
      <c r="E47" s="234">
        <f>E48</f>
        <v>2583.2200000000003</v>
      </c>
      <c r="F47" s="73">
        <v>4083</v>
      </c>
      <c r="G47" s="234">
        <f>G48</f>
        <v>3255.6800000000003</v>
      </c>
      <c r="H47" s="234">
        <f>G47/E47*100</f>
        <v>126.03185171994642</v>
      </c>
      <c r="I47" s="73">
        <f t="shared" si="0"/>
        <v>79.737447954935107</v>
      </c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s="56" customFormat="1" x14ac:dyDescent="0.25">
      <c r="A48" s="616">
        <v>32</v>
      </c>
      <c r="B48" s="617"/>
      <c r="C48" s="618"/>
      <c r="D48" s="383" t="s">
        <v>20</v>
      </c>
      <c r="E48" s="88">
        <f>E49+E51</f>
        <v>2583.2200000000003</v>
      </c>
      <c r="F48" s="88">
        <v>4083</v>
      </c>
      <c r="G48" s="88">
        <f>G49+G51</f>
        <v>3255.6800000000003</v>
      </c>
      <c r="H48" s="88">
        <f>G48/E48*100</f>
        <v>126.03185171994642</v>
      </c>
      <c r="I48" s="88">
        <f t="shared" si="0"/>
        <v>79.737447954935107</v>
      </c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</row>
    <row r="49" spans="1:38" s="42" customFormat="1" x14ac:dyDescent="0.25">
      <c r="A49" s="49">
        <v>322</v>
      </c>
      <c r="B49" s="45"/>
      <c r="C49" s="47"/>
      <c r="D49" s="366" t="s">
        <v>31</v>
      </c>
      <c r="E49" s="218">
        <f>E50</f>
        <v>140.94</v>
      </c>
      <c r="F49" s="87">
        <v>840</v>
      </c>
      <c r="G49" s="218">
        <f>G50</f>
        <v>185.53</v>
      </c>
      <c r="H49" s="218">
        <f>G49/E49*100</f>
        <v>131.63757627359161</v>
      </c>
      <c r="I49" s="87">
        <f t="shared" si="0"/>
        <v>22.086904761904762</v>
      </c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38" x14ac:dyDescent="0.25">
      <c r="A50" s="4"/>
      <c r="B50" s="5"/>
      <c r="C50" s="5">
        <v>3224</v>
      </c>
      <c r="D50" s="364" t="s">
        <v>56</v>
      </c>
      <c r="E50" s="236">
        <v>140.94</v>
      </c>
      <c r="F50" s="444">
        <v>840</v>
      </c>
      <c r="G50" s="236">
        <v>185.53</v>
      </c>
      <c r="H50" s="236">
        <f>G50/E50*100</f>
        <v>131.63757627359161</v>
      </c>
      <c r="I50" s="210">
        <f t="shared" si="0"/>
        <v>22.086904761904762</v>
      </c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38" s="42" customFormat="1" x14ac:dyDescent="0.25">
      <c r="A51" s="44"/>
      <c r="B51" s="45">
        <v>323</v>
      </c>
      <c r="C51" s="46"/>
      <c r="D51" s="366" t="s">
        <v>36</v>
      </c>
      <c r="E51" s="218">
        <f>E52+E53</f>
        <v>2442.2800000000002</v>
      </c>
      <c r="F51" s="87">
        <v>3243</v>
      </c>
      <c r="G51" s="218">
        <f>G52+G53</f>
        <v>3070.15</v>
      </c>
      <c r="H51" s="218">
        <f t="shared" ref="H51:H52" si="4">G51/E51*100</f>
        <v>125.70835448842882</v>
      </c>
      <c r="I51" s="87">
        <f t="shared" si="0"/>
        <v>94.670058587727411</v>
      </c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38" ht="19.899999999999999" customHeight="1" x14ac:dyDescent="0.25">
      <c r="A52" s="4"/>
      <c r="B52" s="5"/>
      <c r="C52" s="6">
        <v>3232</v>
      </c>
      <c r="D52" s="148" t="s">
        <v>57</v>
      </c>
      <c r="E52" s="236">
        <v>2442.2800000000002</v>
      </c>
      <c r="F52" s="444">
        <v>3243</v>
      </c>
      <c r="G52" s="236">
        <v>3070.15</v>
      </c>
      <c r="H52" s="236">
        <f t="shared" si="4"/>
        <v>125.70835448842882</v>
      </c>
      <c r="I52" s="210">
        <f t="shared" si="0"/>
        <v>94.670058587727411</v>
      </c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38" x14ac:dyDescent="0.25">
      <c r="A53" s="4"/>
      <c r="B53" s="5"/>
      <c r="C53" s="6">
        <v>3237</v>
      </c>
      <c r="D53" s="148" t="s">
        <v>42</v>
      </c>
      <c r="E53" s="236">
        <v>0</v>
      </c>
      <c r="F53" s="444">
        <v>0</v>
      </c>
      <c r="G53" s="236">
        <v>0</v>
      </c>
      <c r="H53" s="236"/>
      <c r="I53" s="210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38" s="26" customFormat="1" ht="25.15" customHeight="1" x14ac:dyDescent="0.25">
      <c r="A54" s="579" t="s">
        <v>58</v>
      </c>
      <c r="B54" s="580"/>
      <c r="C54" s="581"/>
      <c r="D54" s="384" t="s">
        <v>59</v>
      </c>
      <c r="E54" s="237">
        <f>E57</f>
        <v>0</v>
      </c>
      <c r="F54" s="219">
        <v>0</v>
      </c>
      <c r="G54" s="237">
        <f>G57</f>
        <v>1111.81</v>
      </c>
      <c r="H54" s="237"/>
      <c r="I54" s="219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38" s="57" customFormat="1" hidden="1" x14ac:dyDescent="0.25">
      <c r="A55" s="8"/>
      <c r="B55" s="9"/>
      <c r="C55" s="10"/>
      <c r="D55" s="385"/>
      <c r="E55" s="91"/>
      <c r="F55" s="72"/>
      <c r="G55" s="91"/>
      <c r="H55" s="91"/>
      <c r="I55" s="210" t="e">
        <f t="shared" si="0"/>
        <v>#DIV/0!</v>
      </c>
    </row>
    <row r="56" spans="1:38" s="57" customFormat="1" ht="17.45" customHeight="1" x14ac:dyDescent="0.25">
      <c r="A56" s="561" t="s">
        <v>167</v>
      </c>
      <c r="B56" s="562"/>
      <c r="C56" s="563"/>
      <c r="D56" s="386" t="s">
        <v>9</v>
      </c>
      <c r="E56" s="91"/>
      <c r="F56" s="72"/>
      <c r="G56" s="91"/>
      <c r="H56" s="91"/>
      <c r="I56" s="210"/>
    </row>
    <row r="57" spans="1:38" s="15" customFormat="1" x14ac:dyDescent="0.25">
      <c r="A57" s="606">
        <v>3</v>
      </c>
      <c r="B57" s="606"/>
      <c r="C57" s="607"/>
      <c r="D57" s="387" t="s">
        <v>13</v>
      </c>
      <c r="E57" s="238">
        <f t="shared" ref="E57:G59" si="5">E58</f>
        <v>0</v>
      </c>
      <c r="F57" s="211">
        <v>0</v>
      </c>
      <c r="G57" s="238">
        <f t="shared" si="5"/>
        <v>1111.81</v>
      </c>
      <c r="H57" s="238"/>
      <c r="I57" s="211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</row>
    <row r="58" spans="1:38" s="143" customFormat="1" x14ac:dyDescent="0.25">
      <c r="A58" s="608">
        <v>32</v>
      </c>
      <c r="B58" s="608"/>
      <c r="C58" s="609"/>
      <c r="D58" s="388" t="s">
        <v>20</v>
      </c>
      <c r="E58" s="239">
        <f t="shared" si="5"/>
        <v>0</v>
      </c>
      <c r="F58" s="212">
        <v>0</v>
      </c>
      <c r="G58" s="239">
        <f t="shared" si="5"/>
        <v>1111.81</v>
      </c>
      <c r="H58" s="239"/>
      <c r="I58" s="212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</row>
    <row r="59" spans="1:38" s="144" customFormat="1" x14ac:dyDescent="0.25">
      <c r="A59" s="610">
        <v>322</v>
      </c>
      <c r="B59" s="610"/>
      <c r="C59" s="611"/>
      <c r="D59" s="389" t="s">
        <v>31</v>
      </c>
      <c r="E59" s="240">
        <f t="shared" si="5"/>
        <v>0</v>
      </c>
      <c r="F59" s="445"/>
      <c r="G59" s="240">
        <f t="shared" si="5"/>
        <v>1111.81</v>
      </c>
      <c r="H59" s="240"/>
      <c r="I59" s="8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</row>
    <row r="60" spans="1:38" s="57" customFormat="1" x14ac:dyDescent="0.25">
      <c r="A60" s="604">
        <v>3223</v>
      </c>
      <c r="B60" s="604"/>
      <c r="C60" s="605"/>
      <c r="D60" s="385" t="s">
        <v>33</v>
      </c>
      <c r="E60" s="91">
        <v>0</v>
      </c>
      <c r="F60" s="72">
        <v>0</v>
      </c>
      <c r="G60" s="91">
        <v>1111.81</v>
      </c>
      <c r="H60" s="91"/>
      <c r="I60" s="210"/>
    </row>
    <row r="61" spans="1:38" s="35" customFormat="1" x14ac:dyDescent="0.25">
      <c r="A61" s="102" t="s">
        <v>60</v>
      </c>
      <c r="B61" s="103"/>
      <c r="C61" s="104"/>
      <c r="D61" s="390" t="s">
        <v>61</v>
      </c>
      <c r="E61" s="241">
        <f>E66+E104+E133++E162+E195+E224+E253</f>
        <v>5997.42</v>
      </c>
      <c r="F61" s="241">
        <f>F66+F104+F133++F162+F195+F224+F253+F259</f>
        <v>15119</v>
      </c>
      <c r="G61" s="241">
        <f>G66+G104+G133++G162+G195+G224+G253</f>
        <v>9643.7200000000012</v>
      </c>
      <c r="H61" s="241">
        <f>G61/E61*100</f>
        <v>160.79780972484835</v>
      </c>
      <c r="I61" s="213">
        <f t="shared" si="0"/>
        <v>63.78543554467889</v>
      </c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38" s="57" customFormat="1" hidden="1" x14ac:dyDescent="0.25">
      <c r="A62" s="4"/>
      <c r="B62" s="58"/>
      <c r="C62" s="6"/>
      <c r="D62" s="391"/>
      <c r="E62" s="91"/>
      <c r="F62" s="72"/>
      <c r="G62" s="91"/>
      <c r="H62" s="91"/>
      <c r="I62" s="210" t="e">
        <f t="shared" si="0"/>
        <v>#DIV/0!</v>
      </c>
    </row>
    <row r="63" spans="1:38" s="57" customFormat="1" hidden="1" x14ac:dyDescent="0.25">
      <c r="A63" s="4"/>
      <c r="B63" s="58"/>
      <c r="C63" s="6"/>
      <c r="D63" s="391"/>
      <c r="E63" s="91"/>
      <c r="F63" s="72"/>
      <c r="G63" s="91"/>
      <c r="H63" s="91"/>
      <c r="I63" s="210" t="e">
        <f t="shared" si="0"/>
        <v>#DIV/0!</v>
      </c>
    </row>
    <row r="64" spans="1:38" s="57" customFormat="1" hidden="1" x14ac:dyDescent="0.25">
      <c r="A64" s="4"/>
      <c r="B64" s="58"/>
      <c r="C64" s="6"/>
      <c r="D64" s="391"/>
      <c r="E64" s="91"/>
      <c r="F64" s="72"/>
      <c r="G64" s="91"/>
      <c r="H64" s="91"/>
      <c r="I64" s="210" t="e">
        <f t="shared" si="0"/>
        <v>#DIV/0!</v>
      </c>
    </row>
    <row r="65" spans="1:25" s="57" customFormat="1" hidden="1" x14ac:dyDescent="0.25">
      <c r="A65" s="4"/>
      <c r="B65" s="59"/>
      <c r="C65" s="6"/>
      <c r="D65" s="392"/>
      <c r="E65" s="91"/>
      <c r="F65" s="72"/>
      <c r="G65" s="91"/>
      <c r="H65" s="91"/>
      <c r="I65" s="210" t="e">
        <f t="shared" si="0"/>
        <v>#DIV/0!</v>
      </c>
    </row>
    <row r="66" spans="1:25" s="57" customFormat="1" ht="18" customHeight="1" x14ac:dyDescent="0.25">
      <c r="A66" s="582" t="s">
        <v>179</v>
      </c>
      <c r="B66" s="582"/>
      <c r="C66" s="583"/>
      <c r="D66" s="393" t="s">
        <v>178</v>
      </c>
      <c r="E66" s="232">
        <f>E68+E91</f>
        <v>0</v>
      </c>
      <c r="F66" s="149">
        <v>0</v>
      </c>
      <c r="G66" s="232">
        <f>G68+G91</f>
        <v>0</v>
      </c>
      <c r="H66" s="232"/>
      <c r="I66" s="149"/>
    </row>
    <row r="67" spans="1:25" s="57" customFormat="1" ht="15.75" customHeight="1" x14ac:dyDescent="0.25">
      <c r="A67" s="561" t="s">
        <v>167</v>
      </c>
      <c r="B67" s="562"/>
      <c r="C67" s="563"/>
      <c r="D67" s="386" t="s">
        <v>121</v>
      </c>
      <c r="E67" s="91"/>
      <c r="F67" s="446"/>
      <c r="G67" s="91"/>
      <c r="H67" s="91"/>
      <c r="I67" s="210"/>
    </row>
    <row r="68" spans="1:25" s="57" customFormat="1" ht="15.75" customHeight="1" x14ac:dyDescent="0.25">
      <c r="A68" s="36"/>
      <c r="B68" s="40">
        <v>3</v>
      </c>
      <c r="C68" s="41"/>
      <c r="D68" s="387" t="s">
        <v>13</v>
      </c>
      <c r="E68" s="234">
        <f>E69+E77</f>
        <v>0</v>
      </c>
      <c r="F68" s="73">
        <v>0</v>
      </c>
      <c r="G68" s="234">
        <f>G69+G77</f>
        <v>0</v>
      </c>
      <c r="H68" s="234"/>
      <c r="I68" s="73"/>
    </row>
    <row r="69" spans="1:25" s="57" customFormat="1" ht="15" customHeight="1" x14ac:dyDescent="0.25">
      <c r="A69" s="17"/>
      <c r="B69" s="18">
        <v>31</v>
      </c>
      <c r="C69" s="25"/>
      <c r="D69" s="394" t="s">
        <v>14</v>
      </c>
      <c r="E69" s="242">
        <f>E70+E72+E74</f>
        <v>0</v>
      </c>
      <c r="F69" s="74">
        <v>0</v>
      </c>
      <c r="G69" s="242">
        <f>G70+G72+G74</f>
        <v>0</v>
      </c>
      <c r="H69" s="242"/>
      <c r="I69" s="74"/>
    </row>
    <row r="70" spans="1:25" s="57" customFormat="1" ht="16.5" customHeight="1" x14ac:dyDescent="0.25">
      <c r="A70" s="44"/>
      <c r="B70" s="45">
        <v>311</v>
      </c>
      <c r="C70" s="47"/>
      <c r="D70" s="395" t="s">
        <v>89</v>
      </c>
      <c r="E70" s="218">
        <f>E71</f>
        <v>0</v>
      </c>
      <c r="F70" s="87">
        <v>0</v>
      </c>
      <c r="G70" s="218">
        <f>G71</f>
        <v>0</v>
      </c>
      <c r="H70" s="218"/>
      <c r="I70" s="87"/>
    </row>
    <row r="71" spans="1:25" s="57" customFormat="1" ht="17.25" customHeight="1" x14ac:dyDescent="0.25">
      <c r="A71" s="550">
        <v>3111</v>
      </c>
      <c r="B71" s="551"/>
      <c r="C71" s="552"/>
      <c r="D71" s="148" t="s">
        <v>64</v>
      </c>
      <c r="E71" s="236">
        <v>0</v>
      </c>
      <c r="F71" s="444">
        <v>0</v>
      </c>
      <c r="G71" s="236">
        <v>0</v>
      </c>
      <c r="H71" s="236"/>
      <c r="I71" s="210"/>
    </row>
    <row r="72" spans="1:25" s="57" customFormat="1" ht="18.75" customHeight="1" x14ac:dyDescent="0.25">
      <c r="A72" s="44"/>
      <c r="B72" s="45">
        <v>312</v>
      </c>
      <c r="C72" s="47"/>
      <c r="D72" s="395" t="s">
        <v>65</v>
      </c>
      <c r="E72" s="218">
        <f>E73</f>
        <v>0</v>
      </c>
      <c r="F72" s="87">
        <v>0</v>
      </c>
      <c r="G72" s="218">
        <f>G73</f>
        <v>0</v>
      </c>
      <c r="H72" s="218"/>
      <c r="I72" s="87"/>
    </row>
    <row r="73" spans="1:25" s="57" customFormat="1" ht="17.25" customHeight="1" x14ac:dyDescent="0.25">
      <c r="A73" s="550">
        <v>3121</v>
      </c>
      <c r="B73" s="551"/>
      <c r="C73" s="552"/>
      <c r="D73" s="148" t="s">
        <v>65</v>
      </c>
      <c r="E73" s="91">
        <v>0</v>
      </c>
      <c r="F73" s="72">
        <v>0</v>
      </c>
      <c r="G73" s="91">
        <v>0</v>
      </c>
      <c r="H73" s="91"/>
      <c r="I73" s="210"/>
    </row>
    <row r="74" spans="1:25" s="57" customFormat="1" ht="15.75" customHeight="1" x14ac:dyDescent="0.25">
      <c r="A74" s="44"/>
      <c r="B74" s="45">
        <v>313</v>
      </c>
      <c r="C74" s="47"/>
      <c r="D74" s="395" t="s">
        <v>66</v>
      </c>
      <c r="E74" s="218">
        <f>E75</f>
        <v>0</v>
      </c>
      <c r="F74" s="87">
        <v>0</v>
      </c>
      <c r="G74" s="218">
        <f>G75</f>
        <v>0</v>
      </c>
      <c r="H74" s="218"/>
      <c r="I74" s="87"/>
    </row>
    <row r="75" spans="1:25" s="27" customFormat="1" x14ac:dyDescent="0.25">
      <c r="A75" s="550">
        <v>3132</v>
      </c>
      <c r="B75" s="551"/>
      <c r="C75" s="552"/>
      <c r="D75" s="148" t="s">
        <v>90</v>
      </c>
      <c r="E75" s="91">
        <v>0</v>
      </c>
      <c r="F75" s="72">
        <v>0</v>
      </c>
      <c r="G75" s="91">
        <v>0</v>
      </c>
      <c r="H75" s="91"/>
      <c r="I75" s="210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s="15" customFormat="1" x14ac:dyDescent="0.25">
      <c r="A76" s="550">
        <v>3133</v>
      </c>
      <c r="B76" s="551"/>
      <c r="C76" s="552"/>
      <c r="D76" s="148" t="s">
        <v>117</v>
      </c>
      <c r="E76" s="91">
        <v>0</v>
      </c>
      <c r="F76" s="72">
        <v>0</v>
      </c>
      <c r="G76" s="91">
        <v>0</v>
      </c>
      <c r="H76" s="91"/>
      <c r="I76" s="210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s="20" customFormat="1" x14ac:dyDescent="0.25">
      <c r="A77" s="17"/>
      <c r="B77" s="18">
        <v>32</v>
      </c>
      <c r="C77" s="25"/>
      <c r="D77" s="394" t="s">
        <v>20</v>
      </c>
      <c r="E77" s="242">
        <f>E78</f>
        <v>0</v>
      </c>
      <c r="F77" s="74">
        <v>0</v>
      </c>
      <c r="G77" s="242">
        <f>G78</f>
        <v>0</v>
      </c>
      <c r="H77" s="242"/>
      <c r="I77" s="74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s="42" customFormat="1" x14ac:dyDescent="0.25">
      <c r="A78" s="44"/>
      <c r="B78" s="45">
        <v>321</v>
      </c>
      <c r="C78" s="47"/>
      <c r="D78" s="395" t="s">
        <v>27</v>
      </c>
      <c r="E78" s="218">
        <f>E79+E80</f>
        <v>0</v>
      </c>
      <c r="F78" s="87">
        <v>0</v>
      </c>
      <c r="G78" s="218">
        <f>G79+G80</f>
        <v>0</v>
      </c>
      <c r="H78" s="218"/>
      <c r="I78" s="8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s="57" customFormat="1" x14ac:dyDescent="0.25">
      <c r="A79" s="550">
        <v>3211</v>
      </c>
      <c r="B79" s="551"/>
      <c r="C79" s="552"/>
      <c r="D79" s="396" t="s">
        <v>118</v>
      </c>
      <c r="E79" s="91">
        <v>0</v>
      </c>
      <c r="F79" s="72">
        <v>0</v>
      </c>
      <c r="G79" s="91">
        <v>0</v>
      </c>
      <c r="H79" s="91"/>
      <c r="I79" s="210"/>
    </row>
    <row r="80" spans="1:25" ht="14.25" customHeight="1" x14ac:dyDescent="0.25">
      <c r="A80" s="550">
        <v>3212</v>
      </c>
      <c r="B80" s="551"/>
      <c r="C80" s="552"/>
      <c r="D80" s="148" t="s">
        <v>115</v>
      </c>
      <c r="E80" s="91">
        <v>0</v>
      </c>
      <c r="F80" s="72">
        <v>0</v>
      </c>
      <c r="G80" s="91">
        <v>0</v>
      </c>
      <c r="H80" s="91"/>
      <c r="I80" s="210"/>
      <c r="J80" s="57"/>
      <c r="K80" s="57"/>
      <c r="L80" s="57"/>
      <c r="M80" s="57"/>
      <c r="N80" s="57"/>
      <c r="O80" s="57"/>
    </row>
    <row r="81" spans="1:9" s="57" customFormat="1" hidden="1" x14ac:dyDescent="0.25">
      <c r="A81" s="12"/>
      <c r="B81" s="13"/>
      <c r="C81" s="14"/>
      <c r="D81" s="385"/>
      <c r="E81" s="91"/>
      <c r="F81" s="72"/>
      <c r="G81" s="91"/>
      <c r="H81" s="91"/>
      <c r="I81" s="210" t="e">
        <f t="shared" ref="I81:I89" si="6">G81/F81*100</f>
        <v>#DIV/0!</v>
      </c>
    </row>
    <row r="82" spans="1:9" s="57" customFormat="1" hidden="1" x14ac:dyDescent="0.25">
      <c r="A82" s="4"/>
      <c r="B82" s="58"/>
      <c r="C82" s="6"/>
      <c r="D82" s="391"/>
      <c r="E82" s="91"/>
      <c r="F82" s="72">
        <v>0</v>
      </c>
      <c r="G82" s="91"/>
      <c r="H82" s="91"/>
      <c r="I82" s="210" t="e">
        <f t="shared" si="6"/>
        <v>#DIV/0!</v>
      </c>
    </row>
    <row r="83" spans="1:9" s="57" customFormat="1" hidden="1" x14ac:dyDescent="0.25">
      <c r="A83" s="4"/>
      <c r="B83" s="58"/>
      <c r="C83" s="6"/>
      <c r="D83" s="391"/>
      <c r="E83" s="91"/>
      <c r="F83" s="72">
        <v>0</v>
      </c>
      <c r="G83" s="91"/>
      <c r="H83" s="91"/>
      <c r="I83" s="210" t="e">
        <f t="shared" si="6"/>
        <v>#DIV/0!</v>
      </c>
    </row>
    <row r="84" spans="1:9" s="57" customFormat="1" hidden="1" x14ac:dyDescent="0.25">
      <c r="A84" s="4"/>
      <c r="B84" s="58"/>
      <c r="C84" s="6"/>
      <c r="D84" s="391"/>
      <c r="E84" s="91"/>
      <c r="F84" s="72">
        <v>0</v>
      </c>
      <c r="G84" s="91"/>
      <c r="H84" s="91"/>
      <c r="I84" s="210" t="e">
        <f t="shared" si="6"/>
        <v>#DIV/0!</v>
      </c>
    </row>
    <row r="85" spans="1:9" s="57" customFormat="1" hidden="1" x14ac:dyDescent="0.25">
      <c r="A85" s="4"/>
      <c r="B85" s="59"/>
      <c r="C85" s="6"/>
      <c r="D85" s="392"/>
      <c r="E85" s="91"/>
      <c r="F85" s="72">
        <v>0</v>
      </c>
      <c r="G85" s="91"/>
      <c r="H85" s="91"/>
      <c r="I85" s="210" t="e">
        <f t="shared" si="6"/>
        <v>#DIV/0!</v>
      </c>
    </row>
    <row r="86" spans="1:9" s="57" customFormat="1" hidden="1" x14ac:dyDescent="0.25">
      <c r="A86" s="4"/>
      <c r="B86" s="58"/>
      <c r="C86" s="6"/>
      <c r="D86" s="391"/>
      <c r="E86" s="91"/>
      <c r="F86" s="72">
        <v>0</v>
      </c>
      <c r="G86" s="91"/>
      <c r="H86" s="91"/>
      <c r="I86" s="210" t="e">
        <f t="shared" si="6"/>
        <v>#DIV/0!</v>
      </c>
    </row>
    <row r="87" spans="1:9" s="57" customFormat="1" hidden="1" x14ac:dyDescent="0.25">
      <c r="A87" s="4"/>
      <c r="B87" s="59"/>
      <c r="C87" s="6"/>
      <c r="D87" s="392"/>
      <c r="E87" s="91"/>
      <c r="F87" s="72">
        <v>0</v>
      </c>
      <c r="G87" s="91"/>
      <c r="H87" s="91"/>
      <c r="I87" s="210" t="e">
        <f t="shared" si="6"/>
        <v>#DIV/0!</v>
      </c>
    </row>
    <row r="88" spans="1:9" s="57" customFormat="1" hidden="1" x14ac:dyDescent="0.25">
      <c r="A88" s="4"/>
      <c r="B88" s="60"/>
      <c r="C88" s="6"/>
      <c r="D88" s="397"/>
      <c r="E88" s="91"/>
      <c r="F88" s="72">
        <v>0</v>
      </c>
      <c r="G88" s="91"/>
      <c r="H88" s="91"/>
      <c r="I88" s="210" t="e">
        <f t="shared" si="6"/>
        <v>#DIV/0!</v>
      </c>
    </row>
    <row r="89" spans="1:9" s="57" customFormat="1" ht="14.25" hidden="1" customHeight="1" x14ac:dyDescent="0.25">
      <c r="A89" s="4"/>
      <c r="B89" s="59"/>
      <c r="C89" s="6"/>
      <c r="D89" s="392"/>
      <c r="E89" s="91"/>
      <c r="F89" s="72">
        <v>0</v>
      </c>
      <c r="G89" s="91"/>
      <c r="H89" s="91"/>
      <c r="I89" s="210" t="e">
        <f t="shared" si="6"/>
        <v>#DIV/0!</v>
      </c>
    </row>
    <row r="90" spans="1:9" s="57" customFormat="1" ht="14.25" customHeight="1" x14ac:dyDescent="0.25">
      <c r="A90" s="561" t="s">
        <v>176</v>
      </c>
      <c r="B90" s="562"/>
      <c r="C90" s="563"/>
      <c r="D90" s="386" t="s">
        <v>177</v>
      </c>
      <c r="E90" s="91"/>
      <c r="F90" s="446"/>
      <c r="G90" s="91"/>
      <c r="H90" s="91"/>
      <c r="I90" s="210"/>
    </row>
    <row r="91" spans="1:9" s="57" customFormat="1" ht="14.25" customHeight="1" x14ac:dyDescent="0.25">
      <c r="A91" s="36"/>
      <c r="B91" s="40">
        <v>3</v>
      </c>
      <c r="C91" s="41"/>
      <c r="D91" s="387" t="s">
        <v>13</v>
      </c>
      <c r="E91" s="234">
        <f>E92+E100</f>
        <v>0</v>
      </c>
      <c r="F91" s="73">
        <v>0</v>
      </c>
      <c r="G91" s="234">
        <f>G92+G100</f>
        <v>0</v>
      </c>
      <c r="H91" s="234"/>
      <c r="I91" s="73"/>
    </row>
    <row r="92" spans="1:9" s="57" customFormat="1" ht="14.25" customHeight="1" x14ac:dyDescent="0.25">
      <c r="A92" s="17"/>
      <c r="B92" s="18">
        <v>31</v>
      </c>
      <c r="C92" s="25"/>
      <c r="D92" s="394" t="s">
        <v>14</v>
      </c>
      <c r="E92" s="242">
        <f>E93+E95+E97</f>
        <v>0</v>
      </c>
      <c r="F92" s="74">
        <v>0</v>
      </c>
      <c r="G92" s="242">
        <f>G93+G95+G97</f>
        <v>0</v>
      </c>
      <c r="H92" s="242"/>
      <c r="I92" s="74"/>
    </row>
    <row r="93" spans="1:9" s="57" customFormat="1" ht="14.25" customHeight="1" x14ac:dyDescent="0.25">
      <c r="A93" s="44"/>
      <c r="B93" s="45">
        <v>311</v>
      </c>
      <c r="C93" s="47"/>
      <c r="D93" s="395" t="s">
        <v>89</v>
      </c>
      <c r="E93" s="218">
        <f>E94</f>
        <v>0</v>
      </c>
      <c r="F93" s="87">
        <v>0</v>
      </c>
      <c r="G93" s="218">
        <f>G94</f>
        <v>0</v>
      </c>
      <c r="H93" s="218"/>
      <c r="I93" s="87"/>
    </row>
    <row r="94" spans="1:9" s="57" customFormat="1" ht="14.25" customHeight="1" x14ac:dyDescent="0.25">
      <c r="A94" s="550">
        <v>3111</v>
      </c>
      <c r="B94" s="551"/>
      <c r="C94" s="552"/>
      <c r="D94" s="148" t="s">
        <v>64</v>
      </c>
      <c r="E94" s="236">
        <v>0</v>
      </c>
      <c r="F94" s="444">
        <v>0</v>
      </c>
      <c r="G94" s="236">
        <v>0</v>
      </c>
      <c r="H94" s="236"/>
      <c r="I94" s="210"/>
    </row>
    <row r="95" spans="1:9" s="57" customFormat="1" ht="14.25" customHeight="1" x14ac:dyDescent="0.25">
      <c r="A95" s="44"/>
      <c r="B95" s="45">
        <v>312</v>
      </c>
      <c r="C95" s="47"/>
      <c r="D95" s="395" t="s">
        <v>65</v>
      </c>
      <c r="E95" s="218">
        <f>E96</f>
        <v>0</v>
      </c>
      <c r="F95" s="87">
        <v>0</v>
      </c>
      <c r="G95" s="218">
        <f>G96</f>
        <v>0</v>
      </c>
      <c r="H95" s="218"/>
      <c r="I95" s="87"/>
    </row>
    <row r="96" spans="1:9" s="57" customFormat="1" ht="14.25" customHeight="1" x14ac:dyDescent="0.25">
      <c r="A96" s="550">
        <v>3121</v>
      </c>
      <c r="B96" s="551"/>
      <c r="C96" s="552"/>
      <c r="D96" s="148" t="s">
        <v>65</v>
      </c>
      <c r="E96" s="91">
        <v>0</v>
      </c>
      <c r="F96" s="72"/>
      <c r="G96" s="91">
        <v>0</v>
      </c>
      <c r="H96" s="91"/>
      <c r="I96" s="210"/>
    </row>
    <row r="97" spans="1:15" s="57" customFormat="1" ht="14.25" customHeight="1" x14ac:dyDescent="0.25">
      <c r="A97" s="44"/>
      <c r="B97" s="45">
        <v>313</v>
      </c>
      <c r="C97" s="47"/>
      <c r="D97" s="395" t="s">
        <v>66</v>
      </c>
      <c r="E97" s="218">
        <f>E98</f>
        <v>0</v>
      </c>
      <c r="F97" s="87">
        <v>0</v>
      </c>
      <c r="G97" s="218">
        <f>G98</f>
        <v>0</v>
      </c>
      <c r="H97" s="218"/>
      <c r="I97" s="87"/>
    </row>
    <row r="98" spans="1:15" s="57" customFormat="1" ht="14.25" customHeight="1" x14ac:dyDescent="0.25">
      <c r="A98" s="550">
        <v>3132</v>
      </c>
      <c r="B98" s="551"/>
      <c r="C98" s="552"/>
      <c r="D98" s="148" t="s">
        <v>90</v>
      </c>
      <c r="E98" s="91">
        <v>0</v>
      </c>
      <c r="F98" s="72">
        <v>0</v>
      </c>
      <c r="G98" s="91">
        <v>0</v>
      </c>
      <c r="H98" s="91"/>
      <c r="I98" s="210"/>
    </row>
    <row r="99" spans="1:15" s="57" customFormat="1" ht="14.25" customHeight="1" x14ac:dyDescent="0.25">
      <c r="A99" s="550">
        <v>3133</v>
      </c>
      <c r="B99" s="551"/>
      <c r="C99" s="552"/>
      <c r="D99" s="148" t="s">
        <v>117</v>
      </c>
      <c r="E99" s="91">
        <v>0</v>
      </c>
      <c r="F99" s="72">
        <v>0</v>
      </c>
      <c r="G99" s="91">
        <v>0</v>
      </c>
      <c r="H99" s="91"/>
      <c r="I99" s="210"/>
    </row>
    <row r="100" spans="1:15" s="57" customFormat="1" ht="14.25" customHeight="1" x14ac:dyDescent="0.25">
      <c r="A100" s="17"/>
      <c r="B100" s="18">
        <v>32</v>
      </c>
      <c r="C100" s="25"/>
      <c r="D100" s="394" t="s">
        <v>20</v>
      </c>
      <c r="E100" s="242">
        <f>E101</f>
        <v>0</v>
      </c>
      <c r="F100" s="74">
        <v>0</v>
      </c>
      <c r="G100" s="242">
        <f>G101</f>
        <v>0</v>
      </c>
      <c r="H100" s="242"/>
      <c r="I100" s="74"/>
    </row>
    <row r="101" spans="1:15" s="57" customFormat="1" ht="14.25" customHeight="1" x14ac:dyDescent="0.25">
      <c r="A101" s="44"/>
      <c r="B101" s="45">
        <v>321</v>
      </c>
      <c r="C101" s="47"/>
      <c r="D101" s="395" t="s">
        <v>27</v>
      </c>
      <c r="E101" s="218">
        <f>E102+E103</f>
        <v>0</v>
      </c>
      <c r="F101" s="87">
        <v>0</v>
      </c>
      <c r="G101" s="218">
        <f>G102+G103</f>
        <v>0</v>
      </c>
      <c r="H101" s="218"/>
      <c r="I101" s="87"/>
    </row>
    <row r="102" spans="1:15" s="57" customFormat="1" ht="14.25" customHeight="1" x14ac:dyDescent="0.25">
      <c r="A102" s="550">
        <v>3211</v>
      </c>
      <c r="B102" s="551"/>
      <c r="C102" s="552"/>
      <c r="D102" s="396" t="s">
        <v>118</v>
      </c>
      <c r="E102" s="91">
        <v>0</v>
      </c>
      <c r="F102" s="72">
        <v>0</v>
      </c>
      <c r="G102" s="91">
        <v>0</v>
      </c>
      <c r="H102" s="91"/>
      <c r="I102" s="210"/>
    </row>
    <row r="103" spans="1:15" s="57" customFormat="1" ht="14.25" customHeight="1" x14ac:dyDescent="0.25">
      <c r="A103" s="550">
        <v>3212</v>
      </c>
      <c r="B103" s="551"/>
      <c r="C103" s="552"/>
      <c r="D103" s="148" t="s">
        <v>115</v>
      </c>
      <c r="E103" s="91">
        <v>0</v>
      </c>
      <c r="F103" s="72">
        <v>0</v>
      </c>
      <c r="G103" s="91">
        <v>0</v>
      </c>
      <c r="H103" s="91"/>
      <c r="I103" s="210"/>
    </row>
    <row r="104" spans="1:15" s="57" customFormat="1" ht="14.25" customHeight="1" x14ac:dyDescent="0.25">
      <c r="A104" s="105" t="s">
        <v>145</v>
      </c>
      <c r="B104" s="106"/>
      <c r="C104" s="107"/>
      <c r="D104" s="393" t="s">
        <v>144</v>
      </c>
      <c r="E104" s="232">
        <f>E106+E120</f>
        <v>0</v>
      </c>
      <c r="F104" s="149">
        <v>0</v>
      </c>
      <c r="G104" s="232">
        <f>G106+G120</f>
        <v>0</v>
      </c>
      <c r="H104" s="232"/>
      <c r="I104" s="149"/>
    </row>
    <row r="105" spans="1:15" s="57" customFormat="1" ht="17.25" customHeight="1" x14ac:dyDescent="0.25">
      <c r="A105" s="561" t="s">
        <v>167</v>
      </c>
      <c r="B105" s="562"/>
      <c r="C105" s="563"/>
      <c r="D105" s="386" t="s">
        <v>9</v>
      </c>
      <c r="E105" s="91"/>
      <c r="F105" s="446">
        <v>0</v>
      </c>
      <c r="G105" s="91"/>
      <c r="H105" s="91"/>
      <c r="I105" s="210"/>
    </row>
    <row r="106" spans="1:15" s="57" customFormat="1" ht="17.25" customHeight="1" x14ac:dyDescent="0.25">
      <c r="A106" s="36"/>
      <c r="B106" s="40">
        <v>3</v>
      </c>
      <c r="C106" s="41"/>
      <c r="D106" s="387" t="s">
        <v>13</v>
      </c>
      <c r="E106" s="234">
        <f>E107+E115</f>
        <v>0</v>
      </c>
      <c r="F106" s="73">
        <v>0</v>
      </c>
      <c r="G106" s="234">
        <f>G107+G115</f>
        <v>0</v>
      </c>
      <c r="H106" s="234"/>
      <c r="I106" s="73"/>
    </row>
    <row r="107" spans="1:15" s="57" customFormat="1" ht="17.25" customHeight="1" x14ac:dyDescent="0.25">
      <c r="A107" s="17"/>
      <c r="B107" s="18">
        <v>31</v>
      </c>
      <c r="C107" s="25"/>
      <c r="D107" s="394" t="s">
        <v>14</v>
      </c>
      <c r="E107" s="242">
        <f>E108+E110+E112</f>
        <v>0</v>
      </c>
      <c r="F107" s="74">
        <v>0</v>
      </c>
      <c r="G107" s="242">
        <f>G108+G110+G112</f>
        <v>0</v>
      </c>
      <c r="H107" s="242"/>
      <c r="I107" s="74"/>
    </row>
    <row r="108" spans="1:15" s="57" customFormat="1" ht="17.25" customHeight="1" x14ac:dyDescent="0.25">
      <c r="A108" s="44"/>
      <c r="B108" s="45">
        <v>311</v>
      </c>
      <c r="C108" s="47"/>
      <c r="D108" s="395" t="s">
        <v>89</v>
      </c>
      <c r="E108" s="218">
        <f>E109</f>
        <v>0</v>
      </c>
      <c r="F108" s="87">
        <v>0</v>
      </c>
      <c r="G108" s="218">
        <f>G109</f>
        <v>0</v>
      </c>
      <c r="H108" s="218"/>
      <c r="I108" s="87"/>
    </row>
    <row r="109" spans="1:15" s="57" customFormat="1" ht="15" customHeight="1" x14ac:dyDescent="0.25">
      <c r="A109" s="550">
        <v>3111</v>
      </c>
      <c r="B109" s="551"/>
      <c r="C109" s="552"/>
      <c r="D109" s="148" t="s">
        <v>64</v>
      </c>
      <c r="E109" s="236"/>
      <c r="F109" s="444">
        <v>0</v>
      </c>
      <c r="G109" s="236"/>
      <c r="H109" s="236"/>
      <c r="I109" s="210"/>
    </row>
    <row r="110" spans="1:15" s="57" customFormat="1" ht="15" customHeight="1" x14ac:dyDescent="0.25">
      <c r="A110" s="44"/>
      <c r="B110" s="45">
        <v>312</v>
      </c>
      <c r="C110" s="47"/>
      <c r="D110" s="395" t="s">
        <v>65</v>
      </c>
      <c r="E110" s="218">
        <f>E111</f>
        <v>0</v>
      </c>
      <c r="F110" s="87"/>
      <c r="G110" s="218">
        <f>G111</f>
        <v>0</v>
      </c>
      <c r="H110" s="218"/>
      <c r="I110" s="87"/>
    </row>
    <row r="111" spans="1:15" s="27" customFormat="1" x14ac:dyDescent="0.25">
      <c r="A111" s="550">
        <v>3121</v>
      </c>
      <c r="B111" s="551"/>
      <c r="C111" s="552"/>
      <c r="D111" s="148" t="s">
        <v>65</v>
      </c>
      <c r="E111" s="91"/>
      <c r="F111" s="72">
        <v>0</v>
      </c>
      <c r="G111" s="91"/>
      <c r="H111" s="91"/>
      <c r="I111" s="210"/>
      <c r="J111" s="57"/>
      <c r="K111" s="57"/>
      <c r="L111" s="57"/>
      <c r="M111" s="57"/>
      <c r="N111" s="57"/>
      <c r="O111" s="57"/>
    </row>
    <row r="112" spans="1:15" s="34" customFormat="1" ht="30" customHeight="1" x14ac:dyDescent="0.25">
      <c r="A112" s="44"/>
      <c r="B112" s="45">
        <v>313</v>
      </c>
      <c r="C112" s="47"/>
      <c r="D112" s="395" t="s">
        <v>66</v>
      </c>
      <c r="E112" s="218">
        <f>E113</f>
        <v>0</v>
      </c>
      <c r="F112" s="87">
        <v>0</v>
      </c>
      <c r="G112" s="218">
        <f>G113</f>
        <v>0</v>
      </c>
      <c r="H112" s="218"/>
      <c r="I112" s="87"/>
      <c r="J112" s="57"/>
      <c r="K112" s="57"/>
      <c r="L112" s="57"/>
      <c r="M112" s="57"/>
      <c r="N112" s="57"/>
      <c r="O112" s="57"/>
    </row>
    <row r="113" spans="1:15" s="57" customFormat="1" ht="30" customHeight="1" x14ac:dyDescent="0.25">
      <c r="A113" s="550">
        <v>3132</v>
      </c>
      <c r="B113" s="551"/>
      <c r="C113" s="552"/>
      <c r="D113" s="148" t="s">
        <v>90</v>
      </c>
      <c r="E113" s="91">
        <v>0</v>
      </c>
      <c r="F113" s="72">
        <v>0</v>
      </c>
      <c r="G113" s="91">
        <v>0</v>
      </c>
      <c r="H113" s="91"/>
      <c r="I113" s="210"/>
    </row>
    <row r="114" spans="1:15" s="15" customFormat="1" x14ac:dyDescent="0.25">
      <c r="A114" s="550">
        <v>3133</v>
      </c>
      <c r="B114" s="551"/>
      <c r="C114" s="552"/>
      <c r="D114" s="148" t="s">
        <v>117</v>
      </c>
      <c r="E114" s="91">
        <v>0</v>
      </c>
      <c r="F114" s="72">
        <v>0</v>
      </c>
      <c r="G114" s="91">
        <v>0</v>
      </c>
      <c r="H114" s="91"/>
      <c r="I114" s="210"/>
      <c r="J114" s="57"/>
      <c r="K114" s="57"/>
      <c r="L114" s="57"/>
      <c r="M114" s="57"/>
      <c r="N114" s="57"/>
      <c r="O114" s="57"/>
    </row>
    <row r="115" spans="1:15" s="20" customFormat="1" ht="28.5" customHeight="1" x14ac:dyDescent="0.25">
      <c r="A115" s="17"/>
      <c r="B115" s="18">
        <v>32</v>
      </c>
      <c r="C115" s="25"/>
      <c r="D115" s="394" t="s">
        <v>20</v>
      </c>
      <c r="E115" s="242">
        <f>E116</f>
        <v>0</v>
      </c>
      <c r="F115" s="74">
        <v>0</v>
      </c>
      <c r="G115" s="242">
        <f>G116</f>
        <v>0</v>
      </c>
      <c r="H115" s="242"/>
      <c r="I115" s="74"/>
      <c r="J115" s="57"/>
      <c r="K115" s="57"/>
      <c r="L115" s="57"/>
      <c r="M115" s="57"/>
      <c r="N115" s="57"/>
      <c r="O115" s="57"/>
    </row>
    <row r="116" spans="1:15" s="42" customFormat="1" x14ac:dyDescent="0.25">
      <c r="A116" s="44"/>
      <c r="B116" s="45">
        <v>321</v>
      </c>
      <c r="C116" s="47"/>
      <c r="D116" s="395" t="s">
        <v>27</v>
      </c>
      <c r="E116" s="218">
        <f>E117+E118</f>
        <v>0</v>
      </c>
      <c r="F116" s="87">
        <v>0</v>
      </c>
      <c r="G116" s="218">
        <f>G117+G118</f>
        <v>0</v>
      </c>
      <c r="H116" s="218"/>
      <c r="I116" s="87"/>
      <c r="J116" s="57"/>
      <c r="K116" s="57"/>
      <c r="L116" s="57"/>
      <c r="M116" s="57"/>
      <c r="N116" s="57"/>
      <c r="O116" s="57"/>
    </row>
    <row r="117" spans="1:15" ht="27.75" customHeight="1" x14ac:dyDescent="0.25">
      <c r="A117" s="550">
        <v>3211</v>
      </c>
      <c r="B117" s="551"/>
      <c r="C117" s="552"/>
      <c r="D117" s="396" t="s">
        <v>118</v>
      </c>
      <c r="E117" s="91">
        <v>0</v>
      </c>
      <c r="F117" s="72">
        <v>0</v>
      </c>
      <c r="G117" s="91">
        <v>0</v>
      </c>
      <c r="H117" s="91"/>
      <c r="I117" s="210"/>
      <c r="J117" s="57"/>
      <c r="K117" s="57"/>
      <c r="L117" s="57"/>
      <c r="M117" s="57"/>
      <c r="N117" s="57"/>
      <c r="O117" s="57"/>
    </row>
    <row r="118" spans="1:15" s="27" customFormat="1" x14ac:dyDescent="0.25">
      <c r="A118" s="550">
        <v>3212</v>
      </c>
      <c r="B118" s="551"/>
      <c r="C118" s="552"/>
      <c r="D118" s="148" t="s">
        <v>115</v>
      </c>
      <c r="E118" s="91">
        <v>0</v>
      </c>
      <c r="F118" s="72">
        <v>0</v>
      </c>
      <c r="G118" s="91">
        <v>0</v>
      </c>
      <c r="H118" s="91"/>
      <c r="I118" s="210"/>
      <c r="J118" s="57"/>
      <c r="K118" s="57"/>
      <c r="L118" s="57"/>
      <c r="M118" s="57"/>
      <c r="N118" s="57"/>
      <c r="O118" s="57"/>
    </row>
    <row r="119" spans="1:15" s="42" customFormat="1" x14ac:dyDescent="0.25">
      <c r="A119" s="561" t="s">
        <v>176</v>
      </c>
      <c r="B119" s="562"/>
      <c r="C119" s="563"/>
      <c r="D119" s="386" t="s">
        <v>177</v>
      </c>
      <c r="E119" s="91"/>
      <c r="F119" s="446">
        <v>0</v>
      </c>
      <c r="G119" s="91"/>
      <c r="H119" s="91"/>
      <c r="I119" s="210"/>
      <c r="J119" s="57"/>
      <c r="K119" s="57"/>
      <c r="L119" s="57"/>
      <c r="M119" s="57"/>
      <c r="N119" s="57"/>
      <c r="O119" s="57"/>
    </row>
    <row r="120" spans="1:15" ht="17.25" customHeight="1" x14ac:dyDescent="0.25">
      <c r="A120" s="36"/>
      <c r="B120" s="40">
        <v>3</v>
      </c>
      <c r="C120" s="41"/>
      <c r="D120" s="387" t="s">
        <v>13</v>
      </c>
      <c r="E120" s="234">
        <f>E121+E129</f>
        <v>0</v>
      </c>
      <c r="F120" s="73">
        <v>0</v>
      </c>
      <c r="G120" s="234">
        <f>G121+G129</f>
        <v>0</v>
      </c>
      <c r="H120" s="234"/>
      <c r="I120" s="73"/>
      <c r="J120" s="57"/>
      <c r="K120" s="57"/>
      <c r="L120" s="57"/>
      <c r="M120" s="57"/>
      <c r="N120" s="57"/>
      <c r="O120" s="57"/>
    </row>
    <row r="121" spans="1:15" s="34" customFormat="1" x14ac:dyDescent="0.25">
      <c r="A121" s="17"/>
      <c r="B121" s="18">
        <v>31</v>
      </c>
      <c r="C121" s="25"/>
      <c r="D121" s="394" t="s">
        <v>14</v>
      </c>
      <c r="E121" s="242">
        <f>E122+E124+E126</f>
        <v>0</v>
      </c>
      <c r="F121" s="74">
        <v>0</v>
      </c>
      <c r="G121" s="242">
        <f>G122+G124+G126</f>
        <v>0</v>
      </c>
      <c r="H121" s="242"/>
      <c r="I121" s="74"/>
      <c r="J121" s="57"/>
      <c r="K121" s="57"/>
      <c r="L121" s="57"/>
      <c r="M121" s="57"/>
      <c r="N121" s="57"/>
      <c r="O121" s="57"/>
    </row>
    <row r="122" spans="1:15" s="57" customFormat="1" x14ac:dyDescent="0.25">
      <c r="A122" s="44"/>
      <c r="B122" s="45">
        <v>311</v>
      </c>
      <c r="C122" s="47"/>
      <c r="D122" s="395" t="s">
        <v>89</v>
      </c>
      <c r="E122" s="218">
        <f>E123</f>
        <v>0</v>
      </c>
      <c r="F122" s="87">
        <v>0</v>
      </c>
      <c r="G122" s="218">
        <f>G123</f>
        <v>0</v>
      </c>
      <c r="H122" s="218"/>
      <c r="I122" s="87"/>
    </row>
    <row r="123" spans="1:15" s="15" customFormat="1" x14ac:dyDescent="0.25">
      <c r="A123" s="550">
        <v>3111</v>
      </c>
      <c r="B123" s="551"/>
      <c r="C123" s="552"/>
      <c r="D123" s="148" t="s">
        <v>64</v>
      </c>
      <c r="E123" s="236"/>
      <c r="F123" s="444">
        <v>0</v>
      </c>
      <c r="G123" s="236"/>
      <c r="H123" s="236"/>
      <c r="I123" s="210"/>
      <c r="J123" s="57"/>
      <c r="K123" s="57"/>
      <c r="L123" s="57"/>
      <c r="M123" s="57"/>
      <c r="N123" s="57"/>
      <c r="O123" s="57"/>
    </row>
    <row r="124" spans="1:15" s="20" customFormat="1" x14ac:dyDescent="0.25">
      <c r="A124" s="44"/>
      <c r="B124" s="45">
        <v>312</v>
      </c>
      <c r="C124" s="47"/>
      <c r="D124" s="395" t="s">
        <v>65</v>
      </c>
      <c r="E124" s="218">
        <f>E125</f>
        <v>0</v>
      </c>
      <c r="F124" s="87">
        <v>0</v>
      </c>
      <c r="G124" s="218">
        <f>G125</f>
        <v>0</v>
      </c>
      <c r="H124" s="218"/>
      <c r="I124" s="87"/>
      <c r="J124" s="57"/>
      <c r="K124" s="57"/>
      <c r="L124" s="57"/>
      <c r="M124" s="57"/>
      <c r="N124" s="57"/>
      <c r="O124" s="57"/>
    </row>
    <row r="125" spans="1:15" s="42" customFormat="1" x14ac:dyDescent="0.25">
      <c r="A125" s="550">
        <v>3121</v>
      </c>
      <c r="B125" s="551"/>
      <c r="C125" s="552"/>
      <c r="D125" s="148" t="s">
        <v>65</v>
      </c>
      <c r="E125" s="91"/>
      <c r="F125" s="72">
        <v>0</v>
      </c>
      <c r="G125" s="91"/>
      <c r="H125" s="91"/>
      <c r="I125" s="210"/>
      <c r="J125" s="57"/>
      <c r="K125" s="57"/>
      <c r="L125" s="57"/>
      <c r="M125" s="57"/>
      <c r="N125" s="57"/>
      <c r="O125" s="57"/>
    </row>
    <row r="126" spans="1:15" ht="15.75" customHeight="1" x14ac:dyDescent="0.25">
      <c r="A126" s="44"/>
      <c r="B126" s="45">
        <v>313</v>
      </c>
      <c r="C126" s="47"/>
      <c r="D126" s="395" t="s">
        <v>66</v>
      </c>
      <c r="E126" s="218">
        <f>E127</f>
        <v>0</v>
      </c>
      <c r="F126" s="87">
        <v>0</v>
      </c>
      <c r="G126" s="218">
        <f>G127</f>
        <v>0</v>
      </c>
      <c r="H126" s="218"/>
      <c r="I126" s="87"/>
      <c r="J126" s="57"/>
      <c r="K126" s="57"/>
      <c r="L126" s="57"/>
      <c r="M126" s="57"/>
      <c r="N126" s="57"/>
      <c r="O126" s="57"/>
    </row>
    <row r="127" spans="1:15" s="27" customFormat="1" ht="29.25" customHeight="1" x14ac:dyDescent="0.25">
      <c r="A127" s="550">
        <v>3132</v>
      </c>
      <c r="B127" s="551"/>
      <c r="C127" s="552"/>
      <c r="D127" s="148" t="s">
        <v>90</v>
      </c>
      <c r="E127" s="91">
        <v>0</v>
      </c>
      <c r="F127" s="72">
        <v>0</v>
      </c>
      <c r="G127" s="91">
        <v>0</v>
      </c>
      <c r="H127" s="91"/>
      <c r="I127" s="210"/>
      <c r="J127" s="57"/>
      <c r="K127" s="57"/>
      <c r="L127" s="57"/>
      <c r="M127" s="57"/>
      <c r="N127" s="57"/>
      <c r="O127" s="57"/>
    </row>
    <row r="128" spans="1:15" s="34" customFormat="1" x14ac:dyDescent="0.25">
      <c r="A128" s="550">
        <v>3133</v>
      </c>
      <c r="B128" s="551"/>
      <c r="C128" s="552"/>
      <c r="D128" s="148" t="s">
        <v>117</v>
      </c>
      <c r="E128" s="91">
        <v>0</v>
      </c>
      <c r="F128" s="72">
        <v>0</v>
      </c>
      <c r="G128" s="91">
        <v>0</v>
      </c>
      <c r="H128" s="91"/>
      <c r="I128" s="210"/>
      <c r="J128" s="57"/>
      <c r="K128" s="57"/>
      <c r="L128" s="57"/>
      <c r="M128" s="57"/>
      <c r="N128" s="57"/>
      <c r="O128" s="57"/>
    </row>
    <row r="129" spans="1:15" s="57" customFormat="1" x14ac:dyDescent="0.25">
      <c r="A129" s="17"/>
      <c r="B129" s="18">
        <v>32</v>
      </c>
      <c r="C129" s="25"/>
      <c r="D129" s="394" t="s">
        <v>20</v>
      </c>
      <c r="E129" s="242">
        <f>E130</f>
        <v>0</v>
      </c>
      <c r="F129" s="74">
        <v>0</v>
      </c>
      <c r="G129" s="242">
        <f>G130</f>
        <v>0</v>
      </c>
      <c r="H129" s="242"/>
      <c r="I129" s="74"/>
    </row>
    <row r="130" spans="1:15" s="15" customFormat="1" x14ac:dyDescent="0.25">
      <c r="A130" s="44"/>
      <c r="B130" s="45">
        <v>321</v>
      </c>
      <c r="C130" s="47"/>
      <c r="D130" s="395" t="s">
        <v>27</v>
      </c>
      <c r="E130" s="218">
        <f>E131+E132</f>
        <v>0</v>
      </c>
      <c r="F130" s="87">
        <v>0</v>
      </c>
      <c r="G130" s="218">
        <f>G131+G132</f>
        <v>0</v>
      </c>
      <c r="H130" s="218"/>
      <c r="I130" s="87"/>
      <c r="J130" s="57"/>
      <c r="K130" s="57"/>
      <c r="L130" s="57"/>
      <c r="M130" s="57"/>
      <c r="N130" s="57"/>
      <c r="O130" s="57"/>
    </row>
    <row r="131" spans="1:15" s="20" customFormat="1" x14ac:dyDescent="0.25">
      <c r="A131" s="550">
        <v>3211</v>
      </c>
      <c r="B131" s="551"/>
      <c r="C131" s="552"/>
      <c r="D131" s="396" t="s">
        <v>118</v>
      </c>
      <c r="E131" s="91">
        <v>0</v>
      </c>
      <c r="F131" s="72">
        <v>0</v>
      </c>
      <c r="G131" s="91">
        <v>0</v>
      </c>
      <c r="H131" s="91"/>
      <c r="I131" s="210"/>
      <c r="J131" s="57"/>
      <c r="K131" s="57"/>
      <c r="L131" s="57"/>
      <c r="M131" s="57"/>
      <c r="N131" s="57"/>
      <c r="O131" s="57"/>
    </row>
    <row r="132" spans="1:15" s="42" customFormat="1" x14ac:dyDescent="0.25">
      <c r="A132" s="550">
        <v>3212</v>
      </c>
      <c r="B132" s="551"/>
      <c r="C132" s="552"/>
      <c r="D132" s="148" t="s">
        <v>115</v>
      </c>
      <c r="E132" s="91">
        <v>0</v>
      </c>
      <c r="F132" s="72">
        <v>0</v>
      </c>
      <c r="G132" s="91">
        <v>0</v>
      </c>
      <c r="H132" s="91"/>
      <c r="I132" s="210"/>
      <c r="J132" s="57"/>
      <c r="K132" s="57"/>
      <c r="L132" s="57"/>
      <c r="M132" s="57"/>
      <c r="N132" s="57"/>
      <c r="O132" s="57"/>
    </row>
    <row r="133" spans="1:15" x14ac:dyDescent="0.25">
      <c r="A133" s="105" t="s">
        <v>146</v>
      </c>
      <c r="B133" s="106"/>
      <c r="C133" s="107"/>
      <c r="D133" s="393" t="s">
        <v>147</v>
      </c>
      <c r="E133" s="232">
        <f>E135+E149</f>
        <v>5997.42</v>
      </c>
      <c r="F133" s="232">
        <f>F135+F149</f>
        <v>0</v>
      </c>
      <c r="G133" s="232">
        <f>G135+G149</f>
        <v>0</v>
      </c>
      <c r="H133" s="232"/>
      <c r="I133" s="149"/>
      <c r="J133" s="57"/>
      <c r="K133" s="57"/>
      <c r="L133" s="57"/>
      <c r="M133" s="57"/>
      <c r="N133" s="57"/>
      <c r="O133" s="57"/>
    </row>
    <row r="134" spans="1:15" x14ac:dyDescent="0.25">
      <c r="A134" s="561" t="s">
        <v>167</v>
      </c>
      <c r="B134" s="562"/>
      <c r="C134" s="563"/>
      <c r="D134" s="386" t="s">
        <v>9</v>
      </c>
      <c r="E134" s="91"/>
      <c r="F134" s="72">
        <v>0</v>
      </c>
      <c r="G134" s="91"/>
      <c r="H134" s="91"/>
      <c r="I134" s="210"/>
      <c r="J134" s="57"/>
      <c r="K134" s="57"/>
      <c r="L134" s="57"/>
      <c r="M134" s="57"/>
      <c r="N134" s="57"/>
      <c r="O134" s="57"/>
    </row>
    <row r="135" spans="1:15" ht="15" customHeight="1" x14ac:dyDescent="0.25">
      <c r="A135" s="36"/>
      <c r="B135" s="40">
        <v>3</v>
      </c>
      <c r="C135" s="41"/>
      <c r="D135" s="387" t="s">
        <v>13</v>
      </c>
      <c r="E135" s="234">
        <f>E136+E144</f>
        <v>899.62</v>
      </c>
      <c r="F135" s="234">
        <f>F136+F144</f>
        <v>0</v>
      </c>
      <c r="G135" s="234">
        <f>G136+G144</f>
        <v>0</v>
      </c>
      <c r="H135" s="234"/>
      <c r="I135" s="73"/>
      <c r="J135" s="57"/>
      <c r="K135" s="57"/>
      <c r="L135" s="57"/>
      <c r="M135" s="57"/>
      <c r="N135" s="57"/>
      <c r="O135" s="57"/>
    </row>
    <row r="136" spans="1:15" s="42" customFormat="1" x14ac:dyDescent="0.25">
      <c r="A136" s="17"/>
      <c r="B136" s="18">
        <v>31</v>
      </c>
      <c r="C136" s="25"/>
      <c r="D136" s="394" t="s">
        <v>14</v>
      </c>
      <c r="E136" s="242">
        <f>E137+E139+E141</f>
        <v>804.83</v>
      </c>
      <c r="F136" s="242">
        <f>F137+F139+F141</f>
        <v>0</v>
      </c>
      <c r="G136" s="242">
        <f>G137+G139+G141</f>
        <v>0</v>
      </c>
      <c r="H136" s="242"/>
      <c r="I136" s="74"/>
      <c r="J136" s="57"/>
      <c r="K136" s="57"/>
      <c r="L136" s="57"/>
      <c r="M136" s="57"/>
      <c r="N136" s="57"/>
      <c r="O136" s="57"/>
    </row>
    <row r="137" spans="1:15" x14ac:dyDescent="0.25">
      <c r="A137" s="44"/>
      <c r="B137" s="45">
        <v>311</v>
      </c>
      <c r="C137" s="47"/>
      <c r="D137" s="395" t="s">
        <v>89</v>
      </c>
      <c r="E137" s="218">
        <f>E138</f>
        <v>639.34</v>
      </c>
      <c r="F137" s="218">
        <f>F138</f>
        <v>0</v>
      </c>
      <c r="G137" s="218">
        <f>G138</f>
        <v>0</v>
      </c>
      <c r="H137" s="218"/>
      <c r="I137" s="87"/>
      <c r="J137" s="57"/>
      <c r="K137" s="57"/>
      <c r="L137" s="57"/>
      <c r="M137" s="57"/>
      <c r="N137" s="57"/>
      <c r="O137" s="57"/>
    </row>
    <row r="138" spans="1:15" x14ac:dyDescent="0.25">
      <c r="A138" s="550">
        <v>3111</v>
      </c>
      <c r="B138" s="551"/>
      <c r="C138" s="552"/>
      <c r="D138" s="148" t="s">
        <v>64</v>
      </c>
      <c r="E138" s="91">
        <v>639.34</v>
      </c>
      <c r="G138" s="91">
        <v>0</v>
      </c>
      <c r="H138" s="91"/>
      <c r="I138" s="210"/>
      <c r="J138" s="57"/>
      <c r="K138" s="57"/>
      <c r="L138" s="57"/>
      <c r="M138" s="57"/>
      <c r="N138" s="57"/>
      <c r="O138" s="57"/>
    </row>
    <row r="139" spans="1:15" x14ac:dyDescent="0.25">
      <c r="A139" s="44"/>
      <c r="B139" s="45">
        <v>312</v>
      </c>
      <c r="C139" s="47"/>
      <c r="D139" s="395" t="s">
        <v>65</v>
      </c>
      <c r="E139" s="218">
        <f>E140</f>
        <v>60</v>
      </c>
      <c r="F139" s="72">
        <v>0</v>
      </c>
      <c r="G139" s="218">
        <f>G140</f>
        <v>0</v>
      </c>
      <c r="H139" s="218"/>
      <c r="I139" s="87"/>
      <c r="J139" s="57"/>
      <c r="K139" s="57"/>
      <c r="L139" s="57"/>
      <c r="M139" s="57"/>
      <c r="N139" s="57"/>
      <c r="O139" s="57"/>
    </row>
    <row r="140" spans="1:15" x14ac:dyDescent="0.25">
      <c r="A140" s="550">
        <v>3121</v>
      </c>
      <c r="B140" s="551"/>
      <c r="C140" s="552"/>
      <c r="D140" s="148" t="s">
        <v>65</v>
      </c>
      <c r="E140" s="91">
        <v>60</v>
      </c>
      <c r="F140" s="72">
        <v>0</v>
      </c>
      <c r="G140" s="91">
        <v>0</v>
      </c>
      <c r="H140" s="91"/>
      <c r="I140" s="210"/>
      <c r="J140" s="57"/>
      <c r="K140" s="57"/>
      <c r="L140" s="57"/>
      <c r="M140" s="57"/>
      <c r="N140" s="57"/>
      <c r="O140" s="57"/>
    </row>
    <row r="141" spans="1:15" x14ac:dyDescent="0.25">
      <c r="A141" s="44"/>
      <c r="B141" s="45">
        <v>313</v>
      </c>
      <c r="C141" s="47"/>
      <c r="D141" s="395" t="s">
        <v>66</v>
      </c>
      <c r="E141" s="218">
        <f>E142</f>
        <v>105.49</v>
      </c>
      <c r="F141" s="87">
        <v>0</v>
      </c>
      <c r="G141" s="218">
        <f>G142</f>
        <v>0</v>
      </c>
      <c r="H141" s="218"/>
      <c r="I141" s="87"/>
      <c r="J141" s="57"/>
      <c r="K141" s="57"/>
      <c r="L141" s="57"/>
      <c r="M141" s="57"/>
      <c r="N141" s="57"/>
      <c r="O141" s="57"/>
    </row>
    <row r="142" spans="1:15" ht="19.5" customHeight="1" x14ac:dyDescent="0.25">
      <c r="A142" s="550">
        <v>3132</v>
      </c>
      <c r="B142" s="551"/>
      <c r="C142" s="552"/>
      <c r="D142" s="148" t="s">
        <v>90</v>
      </c>
      <c r="E142" s="91">
        <v>105.49</v>
      </c>
      <c r="F142" s="91">
        <v>0</v>
      </c>
      <c r="G142" s="91">
        <v>0</v>
      </c>
      <c r="H142" s="91"/>
      <c r="I142" s="210"/>
      <c r="J142" s="57"/>
      <c r="K142" s="57"/>
      <c r="L142" s="57"/>
      <c r="M142" s="57"/>
      <c r="N142" s="57"/>
      <c r="O142" s="57"/>
    </row>
    <row r="143" spans="1:15" s="42" customFormat="1" x14ac:dyDescent="0.25">
      <c r="A143" s="550">
        <v>3133</v>
      </c>
      <c r="B143" s="551"/>
      <c r="C143" s="552"/>
      <c r="D143" s="148" t="s">
        <v>117</v>
      </c>
      <c r="E143" s="91">
        <v>0</v>
      </c>
      <c r="F143" s="72">
        <v>0</v>
      </c>
      <c r="G143" s="91">
        <v>0</v>
      </c>
      <c r="H143" s="91"/>
      <c r="I143" s="210"/>
      <c r="J143" s="57"/>
      <c r="K143" s="57"/>
      <c r="L143" s="57"/>
      <c r="M143" s="57"/>
      <c r="N143" s="57"/>
      <c r="O143" s="57"/>
    </row>
    <row r="144" spans="1:15" x14ac:dyDescent="0.25">
      <c r="A144" s="17"/>
      <c r="B144" s="18">
        <v>32</v>
      </c>
      <c r="C144" s="25"/>
      <c r="D144" s="394" t="s">
        <v>20</v>
      </c>
      <c r="E144" s="242">
        <f>E145</f>
        <v>94.79</v>
      </c>
      <c r="F144" s="242">
        <f>F145</f>
        <v>0</v>
      </c>
      <c r="G144" s="242">
        <f>G145</f>
        <v>0</v>
      </c>
      <c r="H144" s="242"/>
      <c r="I144" s="74"/>
      <c r="J144" s="57"/>
      <c r="K144" s="57"/>
      <c r="L144" s="57"/>
      <c r="M144" s="57"/>
      <c r="N144" s="57"/>
      <c r="O144" s="57"/>
    </row>
    <row r="145" spans="1:15" ht="19.5" customHeight="1" x14ac:dyDescent="0.25">
      <c r="A145" s="44"/>
      <c r="B145" s="45">
        <v>321</v>
      </c>
      <c r="C145" s="47"/>
      <c r="D145" s="395" t="s">
        <v>27</v>
      </c>
      <c r="E145" s="218">
        <f>E146+E147</f>
        <v>94.79</v>
      </c>
      <c r="F145" s="218">
        <f>F146+F147</f>
        <v>0</v>
      </c>
      <c r="G145" s="218">
        <f>G146+G147</f>
        <v>0</v>
      </c>
      <c r="H145" s="218"/>
      <c r="I145" s="87"/>
      <c r="J145" s="57"/>
      <c r="K145" s="57"/>
      <c r="L145" s="57"/>
      <c r="M145" s="57"/>
      <c r="N145" s="57"/>
      <c r="O145" s="57"/>
    </row>
    <row r="146" spans="1:15" x14ac:dyDescent="0.25">
      <c r="A146" s="550">
        <v>3211</v>
      </c>
      <c r="B146" s="551"/>
      <c r="C146" s="552"/>
      <c r="D146" s="396" t="s">
        <v>118</v>
      </c>
      <c r="E146" s="91">
        <v>18</v>
      </c>
      <c r="F146" s="72">
        <v>0</v>
      </c>
      <c r="G146" s="91">
        <v>0</v>
      </c>
      <c r="H146" s="91"/>
      <c r="I146" s="210"/>
      <c r="J146" s="57"/>
      <c r="K146" s="57"/>
      <c r="L146" s="57"/>
      <c r="M146" s="57"/>
      <c r="N146" s="57"/>
      <c r="O146" s="57"/>
    </row>
    <row r="147" spans="1:15" x14ac:dyDescent="0.25">
      <c r="A147" s="550">
        <v>3212</v>
      </c>
      <c r="B147" s="551"/>
      <c r="C147" s="552"/>
      <c r="D147" s="148" t="s">
        <v>115</v>
      </c>
      <c r="E147" s="91">
        <v>76.790000000000006</v>
      </c>
      <c r="F147" s="72">
        <v>0</v>
      </c>
      <c r="G147" s="91">
        <v>0</v>
      </c>
      <c r="H147" s="91"/>
      <c r="I147" s="210"/>
      <c r="J147" s="57"/>
      <c r="K147" s="57"/>
      <c r="L147" s="57"/>
      <c r="M147" s="57"/>
      <c r="N147" s="57"/>
      <c r="O147" s="57"/>
    </row>
    <row r="148" spans="1:15" x14ac:dyDescent="0.25">
      <c r="A148" s="561" t="s">
        <v>176</v>
      </c>
      <c r="B148" s="562"/>
      <c r="C148" s="563"/>
      <c r="D148" s="386" t="s">
        <v>177</v>
      </c>
      <c r="E148" s="91"/>
      <c r="F148" s="446">
        <v>0</v>
      </c>
      <c r="G148" s="91"/>
      <c r="H148" s="91"/>
      <c r="I148" s="210"/>
      <c r="J148" s="57"/>
      <c r="K148" s="57"/>
      <c r="L148" s="57"/>
      <c r="M148" s="57"/>
      <c r="N148" s="57"/>
      <c r="O148" s="57"/>
    </row>
    <row r="149" spans="1:15" x14ac:dyDescent="0.25">
      <c r="A149" s="36"/>
      <c r="B149" s="40">
        <v>3</v>
      </c>
      <c r="C149" s="41"/>
      <c r="D149" s="387" t="s">
        <v>13</v>
      </c>
      <c r="E149" s="234">
        <f>E150+E158</f>
        <v>5097.8</v>
      </c>
      <c r="F149" s="234">
        <f>F150+F158</f>
        <v>0</v>
      </c>
      <c r="G149" s="234">
        <f>G150+G158</f>
        <v>0</v>
      </c>
      <c r="H149" s="234"/>
      <c r="I149" s="73"/>
      <c r="J149" s="57"/>
      <c r="K149" s="57"/>
      <c r="L149" s="57"/>
      <c r="M149" s="57"/>
      <c r="N149" s="57"/>
      <c r="O149" s="57"/>
    </row>
    <row r="150" spans="1:15" x14ac:dyDescent="0.25">
      <c r="A150" s="17"/>
      <c r="B150" s="18">
        <v>31</v>
      </c>
      <c r="C150" s="25"/>
      <c r="D150" s="394" t="s">
        <v>14</v>
      </c>
      <c r="E150" s="242">
        <f>E151+E153+E155</f>
        <v>4560.66</v>
      </c>
      <c r="F150" s="242">
        <f>F151+F153+F155</f>
        <v>0</v>
      </c>
      <c r="G150" s="242">
        <f>G151+G153+G155</f>
        <v>0</v>
      </c>
      <c r="H150" s="242"/>
      <c r="I150" s="74"/>
      <c r="J150" s="57"/>
      <c r="K150" s="57"/>
      <c r="L150" s="57"/>
      <c r="M150" s="57"/>
      <c r="N150" s="57"/>
      <c r="O150" s="57"/>
    </row>
    <row r="151" spans="1:15" x14ac:dyDescent="0.25">
      <c r="A151" s="44"/>
      <c r="B151" s="45">
        <v>311</v>
      </c>
      <c r="C151" s="47"/>
      <c r="D151" s="395" t="s">
        <v>89</v>
      </c>
      <c r="E151" s="218">
        <f>E152</f>
        <v>3622.88</v>
      </c>
      <c r="F151" s="87">
        <v>0</v>
      </c>
      <c r="G151" s="218">
        <f>G152</f>
        <v>0</v>
      </c>
      <c r="H151" s="218"/>
      <c r="I151" s="87"/>
      <c r="J151" s="57"/>
      <c r="K151" s="57"/>
      <c r="L151" s="57"/>
      <c r="M151" s="57"/>
      <c r="N151" s="57"/>
      <c r="O151" s="57"/>
    </row>
    <row r="152" spans="1:15" x14ac:dyDescent="0.25">
      <c r="A152" s="550">
        <v>3111</v>
      </c>
      <c r="B152" s="551"/>
      <c r="C152" s="552"/>
      <c r="D152" s="148" t="s">
        <v>64</v>
      </c>
      <c r="E152" s="236">
        <v>3622.88</v>
      </c>
      <c r="F152" s="444">
        <v>0</v>
      </c>
      <c r="G152" s="236">
        <v>0</v>
      </c>
      <c r="H152" s="236"/>
      <c r="I152" s="210"/>
      <c r="J152" s="57"/>
      <c r="K152" s="57"/>
      <c r="L152" s="57"/>
      <c r="M152" s="57"/>
      <c r="N152" s="57"/>
      <c r="O152" s="57"/>
    </row>
    <row r="153" spans="1:15" s="42" customFormat="1" x14ac:dyDescent="0.25">
      <c r="A153" s="44"/>
      <c r="B153" s="45">
        <v>312</v>
      </c>
      <c r="C153" s="47"/>
      <c r="D153" s="395" t="s">
        <v>65</v>
      </c>
      <c r="E153" s="218">
        <f>E154</f>
        <v>340</v>
      </c>
      <c r="F153" s="87">
        <v>0</v>
      </c>
      <c r="G153" s="218">
        <f>G154</f>
        <v>0</v>
      </c>
      <c r="H153" s="218"/>
      <c r="I153" s="87"/>
      <c r="J153" s="57"/>
      <c r="K153" s="57"/>
      <c r="L153" s="57"/>
      <c r="M153" s="57"/>
      <c r="N153" s="57"/>
      <c r="O153" s="57"/>
    </row>
    <row r="154" spans="1:15" x14ac:dyDescent="0.25">
      <c r="A154" s="550">
        <v>3121</v>
      </c>
      <c r="B154" s="551"/>
      <c r="C154" s="552"/>
      <c r="D154" s="148" t="s">
        <v>65</v>
      </c>
      <c r="E154" s="91">
        <v>340</v>
      </c>
      <c r="F154" s="72">
        <v>0</v>
      </c>
      <c r="G154" s="91">
        <v>0</v>
      </c>
      <c r="H154" s="91"/>
      <c r="I154" s="210"/>
      <c r="J154" s="57"/>
      <c r="K154" s="57"/>
      <c r="L154" s="57"/>
      <c r="M154" s="57"/>
      <c r="N154" s="57"/>
      <c r="O154" s="57"/>
    </row>
    <row r="155" spans="1:15" x14ac:dyDescent="0.25">
      <c r="A155" s="44"/>
      <c r="B155" s="45">
        <v>313</v>
      </c>
      <c r="C155" s="47"/>
      <c r="D155" s="395" t="s">
        <v>66</v>
      </c>
      <c r="E155" s="218">
        <f>E156</f>
        <v>597.78</v>
      </c>
      <c r="F155" s="87">
        <v>0</v>
      </c>
      <c r="G155" s="218">
        <f>G156</f>
        <v>0</v>
      </c>
      <c r="H155" s="218"/>
      <c r="I155" s="87"/>
      <c r="J155" s="57"/>
      <c r="K155" s="57"/>
      <c r="L155" s="57"/>
      <c r="M155" s="57"/>
      <c r="N155" s="57"/>
      <c r="O155" s="57"/>
    </row>
    <row r="156" spans="1:15" x14ac:dyDescent="0.25">
      <c r="A156" s="550">
        <v>3132</v>
      </c>
      <c r="B156" s="551"/>
      <c r="C156" s="552"/>
      <c r="D156" s="148" t="s">
        <v>90</v>
      </c>
      <c r="E156" s="91">
        <v>597.78</v>
      </c>
      <c r="F156" s="72">
        <v>0</v>
      </c>
      <c r="G156" s="91">
        <v>0</v>
      </c>
      <c r="H156" s="91"/>
      <c r="I156" s="210"/>
      <c r="J156" s="57"/>
      <c r="K156" s="57"/>
      <c r="L156" s="57"/>
      <c r="M156" s="57"/>
      <c r="N156" s="57"/>
      <c r="O156" s="57"/>
    </row>
    <row r="157" spans="1:15" x14ac:dyDescent="0.25">
      <c r="A157" s="550">
        <v>3133</v>
      </c>
      <c r="B157" s="551"/>
      <c r="C157" s="552"/>
      <c r="D157" s="148" t="s">
        <v>117</v>
      </c>
      <c r="E157" s="91">
        <v>0</v>
      </c>
      <c r="F157" s="72">
        <v>0</v>
      </c>
      <c r="G157" s="91">
        <v>0</v>
      </c>
      <c r="H157" s="91"/>
      <c r="I157" s="210"/>
      <c r="J157" s="57"/>
      <c r="K157" s="57"/>
      <c r="L157" s="57"/>
      <c r="M157" s="57"/>
      <c r="N157" s="57"/>
      <c r="O157" s="57"/>
    </row>
    <row r="158" spans="1:15" ht="14.25" customHeight="1" x14ac:dyDescent="0.25">
      <c r="A158" s="17"/>
      <c r="B158" s="18">
        <v>32</v>
      </c>
      <c r="C158" s="25"/>
      <c r="D158" s="394" t="s">
        <v>20</v>
      </c>
      <c r="E158" s="242">
        <f>E159</f>
        <v>537.14</v>
      </c>
      <c r="F158" s="74">
        <v>0</v>
      </c>
      <c r="G158" s="242">
        <f>G159</f>
        <v>0</v>
      </c>
      <c r="H158" s="242"/>
      <c r="I158" s="74"/>
      <c r="J158" s="57"/>
      <c r="K158" s="57"/>
      <c r="L158" s="57"/>
      <c r="M158" s="57"/>
      <c r="N158" s="57"/>
      <c r="O158" s="57"/>
    </row>
    <row r="159" spans="1:15" s="20" customFormat="1" x14ac:dyDescent="0.25">
      <c r="A159" s="44"/>
      <c r="B159" s="45">
        <v>321</v>
      </c>
      <c r="C159" s="47"/>
      <c r="D159" s="395" t="s">
        <v>27</v>
      </c>
      <c r="E159" s="218">
        <f>E160+E161</f>
        <v>537.14</v>
      </c>
      <c r="F159" s="87">
        <v>0</v>
      </c>
      <c r="G159" s="218">
        <f>G160+G161</f>
        <v>0</v>
      </c>
      <c r="H159" s="218"/>
      <c r="I159" s="87"/>
      <c r="J159" s="57"/>
      <c r="K159" s="57"/>
      <c r="L159" s="57"/>
      <c r="M159" s="57"/>
      <c r="N159" s="57"/>
      <c r="O159" s="57"/>
    </row>
    <row r="160" spans="1:15" s="42" customFormat="1" x14ac:dyDescent="0.25">
      <c r="A160" s="550">
        <v>3211</v>
      </c>
      <c r="B160" s="551"/>
      <c r="C160" s="552"/>
      <c r="D160" s="396" t="s">
        <v>118</v>
      </c>
      <c r="E160" s="91">
        <v>102</v>
      </c>
      <c r="F160" s="72">
        <v>0</v>
      </c>
      <c r="G160" s="91">
        <v>0</v>
      </c>
      <c r="H160" s="91"/>
      <c r="I160" s="210"/>
      <c r="J160" s="57"/>
      <c r="K160" s="57"/>
      <c r="L160" s="57"/>
      <c r="M160" s="57"/>
      <c r="N160" s="57"/>
      <c r="O160" s="57"/>
    </row>
    <row r="161" spans="1:20" ht="16.5" customHeight="1" x14ac:dyDescent="0.25">
      <c r="A161" s="550">
        <v>3212</v>
      </c>
      <c r="B161" s="551"/>
      <c r="C161" s="552"/>
      <c r="D161" s="148" t="s">
        <v>115</v>
      </c>
      <c r="E161" s="91">
        <v>435.14</v>
      </c>
      <c r="F161" s="72">
        <v>0</v>
      </c>
      <c r="G161" s="91">
        <v>0</v>
      </c>
      <c r="H161" s="91"/>
      <c r="I161" s="210"/>
      <c r="J161" s="57"/>
      <c r="K161" s="57"/>
      <c r="L161" s="57"/>
      <c r="M161" s="57"/>
      <c r="N161" s="57"/>
      <c r="O161" s="57"/>
    </row>
    <row r="162" spans="1:20" x14ac:dyDescent="0.25">
      <c r="A162" s="582" t="s">
        <v>202</v>
      </c>
      <c r="B162" s="582"/>
      <c r="C162" s="583"/>
      <c r="D162" s="393" t="s">
        <v>190</v>
      </c>
      <c r="E162" s="232">
        <f>E164+E180</f>
        <v>0</v>
      </c>
      <c r="F162" s="454">
        <f>F164+F180</f>
        <v>14338</v>
      </c>
      <c r="G162" s="454">
        <f>G164+G180</f>
        <v>9643.7200000000012</v>
      </c>
      <c r="H162" s="232">
        <v>0</v>
      </c>
      <c r="I162" s="149">
        <f t="shared" ref="I162:I192" si="7">G162/F162*100</f>
        <v>67.259868879899571</v>
      </c>
      <c r="J162" s="57"/>
      <c r="K162" s="57"/>
      <c r="L162" s="57"/>
      <c r="M162" s="57"/>
      <c r="N162" s="57"/>
      <c r="O162" s="57"/>
    </row>
    <row r="163" spans="1:20" s="15" customFormat="1" ht="15" customHeight="1" x14ac:dyDescent="0.25">
      <c r="A163" s="561" t="s">
        <v>167</v>
      </c>
      <c r="B163" s="562"/>
      <c r="C163" s="563"/>
      <c r="D163" s="386" t="s">
        <v>9</v>
      </c>
      <c r="E163" s="91"/>
      <c r="F163" s="455"/>
      <c r="G163" s="455"/>
      <c r="H163" s="91"/>
      <c r="I163" s="210"/>
      <c r="J163" s="57"/>
      <c r="K163" s="57"/>
      <c r="L163" s="57"/>
      <c r="M163" s="57"/>
    </row>
    <row r="164" spans="1:20" s="78" customFormat="1" x14ac:dyDescent="0.25">
      <c r="A164" s="36"/>
      <c r="B164" s="40">
        <v>3</v>
      </c>
      <c r="C164" s="41"/>
      <c r="D164" s="387" t="s">
        <v>13</v>
      </c>
      <c r="E164" s="234">
        <f>E165+E173</f>
        <v>0</v>
      </c>
      <c r="F164" s="456">
        <f t="shared" ref="F164" si="8">F165+F173</f>
        <v>3727.88</v>
      </c>
      <c r="G164" s="456">
        <f t="shared" ref="G164" si="9">G165+G173</f>
        <v>2507.38</v>
      </c>
      <c r="H164" s="234"/>
      <c r="I164" s="73">
        <f t="shared" si="7"/>
        <v>67.260212238591379</v>
      </c>
      <c r="J164" s="57"/>
      <c r="K164" s="57"/>
      <c r="L164" s="57"/>
      <c r="M164" s="57"/>
    </row>
    <row r="165" spans="1:20" s="78" customFormat="1" x14ac:dyDescent="0.25">
      <c r="A165" s="17"/>
      <c r="B165" s="18">
        <v>31</v>
      </c>
      <c r="C165" s="25"/>
      <c r="D165" s="394" t="s">
        <v>14</v>
      </c>
      <c r="E165" s="242">
        <f>E166+E168+E170</f>
        <v>0</v>
      </c>
      <c r="F165" s="457">
        <f t="shared" ref="F165" si="10">F166+F168+F170</f>
        <v>3571.88</v>
      </c>
      <c r="G165" s="457">
        <f t="shared" ref="G165" si="11">G166+G168+G170</f>
        <v>2302.8200000000002</v>
      </c>
      <c r="H165" s="242"/>
      <c r="I165" s="74">
        <f t="shared" si="7"/>
        <v>64.470810889503568</v>
      </c>
      <c r="J165" s="57"/>
      <c r="K165" s="57"/>
      <c r="L165" s="57"/>
      <c r="M165" s="57"/>
    </row>
    <row r="166" spans="1:20" s="78" customFormat="1" x14ac:dyDescent="0.25">
      <c r="A166" s="44"/>
      <c r="B166" s="45">
        <v>311</v>
      </c>
      <c r="C166" s="47"/>
      <c r="D166" s="395" t="s">
        <v>89</v>
      </c>
      <c r="E166" s="218">
        <f>E167</f>
        <v>0</v>
      </c>
      <c r="F166" s="458">
        <f t="shared" ref="F166" si="12">F167</f>
        <v>2889.85</v>
      </c>
      <c r="G166" s="458">
        <f t="shared" ref="G166" si="13">G167</f>
        <v>1887.39</v>
      </c>
      <c r="H166" s="218"/>
      <c r="I166" s="87">
        <f t="shared" si="7"/>
        <v>65.311002301157501</v>
      </c>
      <c r="J166" s="57"/>
      <c r="K166" s="57"/>
      <c r="L166" s="57"/>
      <c r="M166" s="57"/>
    </row>
    <row r="167" spans="1:20" s="42" customFormat="1" x14ac:dyDescent="0.25">
      <c r="A167" s="550">
        <v>3111</v>
      </c>
      <c r="B167" s="551"/>
      <c r="C167" s="552"/>
      <c r="D167" s="148" t="s">
        <v>64</v>
      </c>
      <c r="E167" s="91"/>
      <c r="F167" s="459">
        <v>2889.85</v>
      </c>
      <c r="G167" s="459">
        <v>1887.39</v>
      </c>
      <c r="H167" s="91"/>
      <c r="I167" s="210">
        <f t="shared" si="7"/>
        <v>65.311002301157501</v>
      </c>
      <c r="J167" s="57"/>
      <c r="K167" s="57"/>
      <c r="L167" s="57"/>
      <c r="M167" s="57"/>
    </row>
    <row r="168" spans="1:20" x14ac:dyDescent="0.25">
      <c r="A168" s="44"/>
      <c r="B168" s="45">
        <v>312</v>
      </c>
      <c r="C168" s="47"/>
      <c r="D168" s="395" t="s">
        <v>65</v>
      </c>
      <c r="E168" s="218">
        <f>E169</f>
        <v>0</v>
      </c>
      <c r="F168" s="458">
        <f t="shared" ref="F168" si="14">F169</f>
        <v>205.21</v>
      </c>
      <c r="G168" s="458">
        <f t="shared" ref="G168" si="15">G169</f>
        <v>104</v>
      </c>
      <c r="H168" s="218"/>
      <c r="I168" s="87">
        <f t="shared" si="7"/>
        <v>50.679791433166024</v>
      </c>
      <c r="J168" s="57"/>
      <c r="K168" s="57"/>
      <c r="L168" s="57"/>
      <c r="M168" s="57"/>
      <c r="N168" s="57"/>
      <c r="O168" s="57"/>
    </row>
    <row r="169" spans="1:20" ht="14.45" customHeight="1" x14ac:dyDescent="0.25">
      <c r="A169" s="550">
        <v>3121</v>
      </c>
      <c r="B169" s="551"/>
      <c r="C169" s="552"/>
      <c r="D169" s="148" t="s">
        <v>65</v>
      </c>
      <c r="E169" s="91">
        <v>0</v>
      </c>
      <c r="F169" s="459">
        <v>205.21</v>
      </c>
      <c r="G169" s="459">
        <v>104</v>
      </c>
      <c r="H169" s="91"/>
      <c r="I169" s="210">
        <f t="shared" si="7"/>
        <v>50.679791433166024</v>
      </c>
      <c r="J169" s="57"/>
      <c r="K169" s="57"/>
      <c r="L169" s="57"/>
      <c r="M169" s="57"/>
      <c r="N169" s="57"/>
      <c r="O169" s="57"/>
    </row>
    <row r="170" spans="1:20" s="15" customFormat="1" ht="15" customHeight="1" x14ac:dyDescent="0.25">
      <c r="A170" s="44"/>
      <c r="B170" s="45">
        <v>313</v>
      </c>
      <c r="C170" s="47"/>
      <c r="D170" s="395" t="s">
        <v>66</v>
      </c>
      <c r="E170" s="218">
        <f>E171</f>
        <v>0</v>
      </c>
      <c r="F170" s="458">
        <f t="shared" ref="F170" si="16">F171</f>
        <v>476.82</v>
      </c>
      <c r="G170" s="458">
        <f t="shared" ref="G170" si="17">G171</f>
        <v>311.43</v>
      </c>
      <c r="H170" s="218"/>
      <c r="I170" s="87">
        <f t="shared" si="7"/>
        <v>65.313954951554038</v>
      </c>
      <c r="J170" s="57"/>
      <c r="K170" s="57"/>
      <c r="L170" s="57"/>
      <c r="M170" s="57"/>
    </row>
    <row r="171" spans="1:20" s="79" customFormat="1" x14ac:dyDescent="0.25">
      <c r="A171" s="550">
        <v>3132</v>
      </c>
      <c r="B171" s="551"/>
      <c r="C171" s="552"/>
      <c r="D171" s="148" t="s">
        <v>90</v>
      </c>
      <c r="E171" s="91"/>
      <c r="F171" s="460">
        <v>476.82</v>
      </c>
      <c r="G171" s="460">
        <v>311.43</v>
      </c>
      <c r="H171" s="91"/>
      <c r="I171" s="210">
        <f t="shared" si="7"/>
        <v>65.313954951554038</v>
      </c>
      <c r="J171" s="57"/>
      <c r="K171" s="57"/>
      <c r="L171" s="57"/>
      <c r="M171" s="57"/>
    </row>
    <row r="172" spans="1:20" s="42" customFormat="1" x14ac:dyDescent="0.25">
      <c r="A172" s="550">
        <v>3133</v>
      </c>
      <c r="B172" s="551"/>
      <c r="C172" s="552"/>
      <c r="D172" s="148" t="s">
        <v>117</v>
      </c>
      <c r="E172" s="91">
        <v>0</v>
      </c>
      <c r="F172" s="459">
        <v>0</v>
      </c>
      <c r="G172" s="459">
        <v>0</v>
      </c>
      <c r="H172" s="91"/>
      <c r="I172" s="210"/>
      <c r="J172" s="57"/>
      <c r="K172" s="57"/>
      <c r="L172" s="57"/>
      <c r="M172" s="57"/>
    </row>
    <row r="173" spans="1:20" s="42" customFormat="1" x14ac:dyDescent="0.25">
      <c r="A173" s="17"/>
      <c r="B173" s="18">
        <v>32</v>
      </c>
      <c r="C173" s="25"/>
      <c r="D173" s="394" t="s">
        <v>20</v>
      </c>
      <c r="E173" s="242">
        <f>E174</f>
        <v>0</v>
      </c>
      <c r="F173" s="457">
        <f t="shared" ref="F173" si="18">F174</f>
        <v>156</v>
      </c>
      <c r="G173" s="457">
        <f>G174+G177</f>
        <v>204.56</v>
      </c>
      <c r="H173" s="242"/>
      <c r="I173" s="74">
        <f t="shared" si="7"/>
        <v>131.12820512820514</v>
      </c>
      <c r="J173" s="57"/>
      <c r="K173" s="57"/>
      <c r="L173" s="57"/>
      <c r="M173" s="57"/>
    </row>
    <row r="174" spans="1:20" x14ac:dyDescent="0.25">
      <c r="A174" s="44"/>
      <c r="B174" s="45">
        <v>321</v>
      </c>
      <c r="C174" s="47"/>
      <c r="D174" s="395" t="s">
        <v>27</v>
      </c>
      <c r="E174" s="218">
        <f>E175+E176</f>
        <v>0</v>
      </c>
      <c r="F174" s="458">
        <f t="shared" ref="F174" si="19">F175+F176</f>
        <v>156</v>
      </c>
      <c r="G174" s="458">
        <f t="shared" ref="G174" si="20">G175+G176</f>
        <v>163.15</v>
      </c>
      <c r="H174" s="218"/>
      <c r="I174" s="87">
        <f t="shared" si="7"/>
        <v>104.58333333333334</v>
      </c>
      <c r="J174" s="57"/>
      <c r="K174" s="57"/>
      <c r="L174" s="57"/>
      <c r="M174" s="57"/>
      <c r="N174" s="57"/>
      <c r="O174" s="57"/>
    </row>
    <row r="175" spans="1:20" x14ac:dyDescent="0.25">
      <c r="A175" s="550">
        <v>3211</v>
      </c>
      <c r="B175" s="551"/>
      <c r="C175" s="552"/>
      <c r="D175" s="396" t="s">
        <v>118</v>
      </c>
      <c r="E175" s="91">
        <v>0</v>
      </c>
      <c r="F175" s="459">
        <v>0</v>
      </c>
      <c r="G175" s="459">
        <v>52</v>
      </c>
      <c r="H175" s="91"/>
      <c r="I175" s="91"/>
      <c r="J175" s="57"/>
      <c r="K175" s="57"/>
      <c r="L175" s="57"/>
      <c r="M175" s="57"/>
      <c r="N175" s="57"/>
      <c r="O175" s="57"/>
    </row>
    <row r="176" spans="1:20" ht="16.149999999999999" customHeight="1" x14ac:dyDescent="0.25">
      <c r="A176" s="550">
        <v>3212</v>
      </c>
      <c r="B176" s="551"/>
      <c r="C176" s="552"/>
      <c r="D176" s="148" t="s">
        <v>115</v>
      </c>
      <c r="E176" s="91">
        <v>0</v>
      </c>
      <c r="F176" s="459">
        <v>156</v>
      </c>
      <c r="G176" s="459">
        <v>111.15</v>
      </c>
      <c r="H176" s="91"/>
      <c r="I176" s="91">
        <f t="shared" si="7"/>
        <v>71.25</v>
      </c>
      <c r="J176" s="57"/>
      <c r="K176" s="57"/>
      <c r="L176" s="57"/>
      <c r="M176" s="57"/>
      <c r="N176" s="57"/>
      <c r="O176" s="57"/>
      <c r="Q176" s="44"/>
      <c r="R176" s="45">
        <v>323</v>
      </c>
      <c r="S176" s="47"/>
      <c r="T176" s="366" t="s">
        <v>36</v>
      </c>
    </row>
    <row r="177" spans="1:20" x14ac:dyDescent="0.25">
      <c r="A177" s="584">
        <v>323</v>
      </c>
      <c r="B177" s="584"/>
      <c r="C177" s="584"/>
      <c r="D177" s="463" t="s">
        <v>36</v>
      </c>
      <c r="E177" s="466">
        <v>0</v>
      </c>
      <c r="F177" s="466">
        <v>0</v>
      </c>
      <c r="G177" s="466">
        <v>41.41</v>
      </c>
      <c r="H177" s="465"/>
      <c r="I177" s="87"/>
      <c r="J177" s="57"/>
      <c r="K177" s="57"/>
      <c r="L177" s="57"/>
      <c r="M177" s="57"/>
      <c r="N177" s="57"/>
      <c r="O177" s="57"/>
      <c r="Q177" s="4"/>
      <c r="R177" s="5"/>
      <c r="S177" s="6"/>
      <c r="T177" s="364"/>
    </row>
    <row r="178" spans="1:20" x14ac:dyDescent="0.25">
      <c r="A178" s="585">
        <v>3236</v>
      </c>
      <c r="B178" s="585"/>
      <c r="C178" s="585"/>
      <c r="D178" s="464" t="s">
        <v>41</v>
      </c>
      <c r="E178" s="230">
        <v>0</v>
      </c>
      <c r="F178" s="459">
        <v>0</v>
      </c>
      <c r="G178" s="459">
        <v>41.41</v>
      </c>
      <c r="H178" s="91"/>
      <c r="I178" s="91"/>
      <c r="J178" s="57"/>
      <c r="K178" s="57"/>
      <c r="L178" s="57"/>
      <c r="M178" s="57"/>
      <c r="N178" s="57"/>
      <c r="O178" s="57"/>
      <c r="Q178" s="4"/>
      <c r="R178" s="7"/>
      <c r="S178" s="6"/>
      <c r="T178" s="364"/>
    </row>
    <row r="179" spans="1:20" s="42" customFormat="1" ht="15" customHeight="1" x14ac:dyDescent="0.25">
      <c r="A179" s="561" t="s">
        <v>176</v>
      </c>
      <c r="B179" s="562"/>
      <c r="C179" s="563"/>
      <c r="D179" s="386" t="s">
        <v>177</v>
      </c>
      <c r="E179" s="91"/>
      <c r="F179" s="461"/>
      <c r="G179" s="461"/>
      <c r="H179" s="91"/>
      <c r="I179" s="210"/>
      <c r="J179" s="57"/>
      <c r="K179" s="57"/>
      <c r="L179" s="57"/>
      <c r="M179" s="57"/>
      <c r="Q179" s="4"/>
    </row>
    <row r="180" spans="1:20" x14ac:dyDescent="0.25">
      <c r="A180" s="36"/>
      <c r="B180" s="40">
        <v>3</v>
      </c>
      <c r="C180" s="41"/>
      <c r="D180" s="387" t="s">
        <v>13</v>
      </c>
      <c r="E180" s="234">
        <f>E181+E189</f>
        <v>0</v>
      </c>
      <c r="F180" s="456">
        <f t="shared" ref="F180" si="21">F181+F189</f>
        <v>10610.119999999999</v>
      </c>
      <c r="G180" s="456">
        <f t="shared" ref="G180" si="22">G181+G189</f>
        <v>7136.34</v>
      </c>
      <c r="H180" s="234"/>
      <c r="I180" s="73">
        <f t="shared" si="7"/>
        <v>67.259748240359201</v>
      </c>
      <c r="J180" s="57"/>
      <c r="K180" s="57"/>
      <c r="L180" s="57"/>
      <c r="M180" s="57"/>
      <c r="N180" s="57"/>
      <c r="O180" s="57"/>
    </row>
    <row r="181" spans="1:20" x14ac:dyDescent="0.25">
      <c r="A181" s="17"/>
      <c r="B181" s="18">
        <v>31</v>
      </c>
      <c r="C181" s="25"/>
      <c r="D181" s="394" t="s">
        <v>14</v>
      </c>
      <c r="E181" s="242">
        <f>E182+E184+E186</f>
        <v>0</v>
      </c>
      <c r="F181" s="457">
        <f t="shared" ref="F181" si="23">F182+F184+F186</f>
        <v>10166.119999999999</v>
      </c>
      <c r="G181" s="457">
        <f t="shared" ref="G181" si="24">G182+G184+G186</f>
        <v>6554.1500000000005</v>
      </c>
      <c r="H181" s="242"/>
      <c r="I181" s="74">
        <f t="shared" si="7"/>
        <v>64.470515791668817</v>
      </c>
      <c r="J181" s="57"/>
      <c r="K181" s="57"/>
      <c r="L181" s="57"/>
      <c r="M181" s="57"/>
      <c r="N181" s="57"/>
      <c r="O181" s="57"/>
    </row>
    <row r="182" spans="1:20" x14ac:dyDescent="0.25">
      <c r="A182" s="44"/>
      <c r="B182" s="45">
        <v>311</v>
      </c>
      <c r="C182" s="47"/>
      <c r="D182" s="395" t="s">
        <v>89</v>
      </c>
      <c r="E182" s="218">
        <f>E183</f>
        <v>0</v>
      </c>
      <c r="F182" s="458">
        <f t="shared" ref="F182" si="25">F183</f>
        <v>8224.94</v>
      </c>
      <c r="G182" s="458">
        <f t="shared" ref="G182" si="26">G183</f>
        <v>5371.8</v>
      </c>
      <c r="H182" s="218"/>
      <c r="I182" s="87">
        <f t="shared" si="7"/>
        <v>65.311114731536037</v>
      </c>
      <c r="J182" s="57"/>
      <c r="K182" s="57"/>
      <c r="L182" s="57"/>
      <c r="M182" s="57"/>
      <c r="N182" s="57"/>
      <c r="O182" s="57"/>
    </row>
    <row r="183" spans="1:20" x14ac:dyDescent="0.25">
      <c r="A183" s="550">
        <v>3111</v>
      </c>
      <c r="B183" s="551"/>
      <c r="C183" s="552"/>
      <c r="D183" s="148" t="s">
        <v>64</v>
      </c>
      <c r="E183" s="236">
        <v>0</v>
      </c>
      <c r="F183" s="462">
        <v>8224.94</v>
      </c>
      <c r="G183" s="462">
        <v>5371.8</v>
      </c>
      <c r="H183" s="236"/>
      <c r="I183" s="210">
        <f t="shared" si="7"/>
        <v>65.311114731536037</v>
      </c>
      <c r="J183" s="57"/>
      <c r="K183" s="57"/>
      <c r="L183" s="57"/>
      <c r="M183" s="57"/>
      <c r="N183" s="57"/>
      <c r="O183" s="57"/>
    </row>
    <row r="184" spans="1:20" x14ac:dyDescent="0.25">
      <c r="A184" s="44"/>
      <c r="B184" s="45">
        <v>312</v>
      </c>
      <c r="C184" s="47"/>
      <c r="D184" s="395" t="s">
        <v>65</v>
      </c>
      <c r="E184" s="218">
        <f>E185</f>
        <v>0</v>
      </c>
      <c r="F184" s="458">
        <f t="shared" ref="F184" si="27">F185</f>
        <v>584.05999999999995</v>
      </c>
      <c r="G184" s="458">
        <f t="shared" ref="G184" si="28">G185</f>
        <v>296</v>
      </c>
      <c r="H184" s="218"/>
      <c r="I184" s="87">
        <f t="shared" si="7"/>
        <v>50.679724685819963</v>
      </c>
      <c r="J184" s="57"/>
      <c r="K184" s="57"/>
      <c r="L184" s="57"/>
      <c r="M184" s="57"/>
      <c r="N184" s="57"/>
      <c r="O184" s="57"/>
    </row>
    <row r="185" spans="1:20" x14ac:dyDescent="0.25">
      <c r="A185" s="550">
        <v>3121</v>
      </c>
      <c r="B185" s="551"/>
      <c r="C185" s="552"/>
      <c r="D185" s="148" t="s">
        <v>65</v>
      </c>
      <c r="E185" s="91">
        <v>0</v>
      </c>
      <c r="F185" s="459">
        <v>584.05999999999995</v>
      </c>
      <c r="G185" s="459">
        <v>296</v>
      </c>
      <c r="H185" s="91"/>
      <c r="I185" s="210">
        <f t="shared" si="7"/>
        <v>50.679724685819963</v>
      </c>
      <c r="J185" s="57"/>
      <c r="K185" s="57"/>
      <c r="L185" s="57"/>
      <c r="M185" s="57"/>
      <c r="N185" s="57"/>
      <c r="O185" s="57"/>
    </row>
    <row r="186" spans="1:20" x14ac:dyDescent="0.25">
      <c r="A186" s="44"/>
      <c r="B186" s="45">
        <v>313</v>
      </c>
      <c r="C186" s="47"/>
      <c r="D186" s="395" t="s">
        <v>66</v>
      </c>
      <c r="E186" s="218">
        <f>E187</f>
        <v>0</v>
      </c>
      <c r="F186" s="458">
        <f t="shared" ref="F186" si="29">F187</f>
        <v>1357.12</v>
      </c>
      <c r="G186" s="458">
        <f t="shared" ref="G186" si="30">G187</f>
        <v>886.35</v>
      </c>
      <c r="H186" s="218"/>
      <c r="I186" s="87">
        <f t="shared" si="7"/>
        <v>65.311099976420664</v>
      </c>
      <c r="J186" s="57"/>
      <c r="K186" s="57"/>
      <c r="L186" s="57"/>
      <c r="M186" s="57"/>
      <c r="N186" s="57"/>
      <c r="O186" s="57"/>
    </row>
    <row r="187" spans="1:20" x14ac:dyDescent="0.25">
      <c r="A187" s="550">
        <v>3132</v>
      </c>
      <c r="B187" s="551"/>
      <c r="C187" s="552"/>
      <c r="D187" s="148" t="s">
        <v>90</v>
      </c>
      <c r="E187" s="91">
        <v>0</v>
      </c>
      <c r="F187" s="459">
        <v>1357.12</v>
      </c>
      <c r="G187" s="459">
        <v>886.35</v>
      </c>
      <c r="H187" s="91"/>
      <c r="I187" s="210">
        <f t="shared" si="7"/>
        <v>65.311099976420664</v>
      </c>
      <c r="J187" s="57"/>
      <c r="K187" s="57"/>
      <c r="L187" s="57"/>
      <c r="M187" s="57"/>
      <c r="N187" s="57"/>
      <c r="O187" s="57"/>
    </row>
    <row r="188" spans="1:20" x14ac:dyDescent="0.25">
      <c r="A188" s="550">
        <v>3133</v>
      </c>
      <c r="B188" s="551"/>
      <c r="C188" s="552"/>
      <c r="D188" s="148" t="s">
        <v>117</v>
      </c>
      <c r="E188" s="91">
        <v>0</v>
      </c>
      <c r="F188" s="459">
        <v>0</v>
      </c>
      <c r="G188" s="459">
        <v>0</v>
      </c>
      <c r="H188" s="91"/>
      <c r="I188" s="210"/>
      <c r="J188" s="57"/>
      <c r="K188" s="57"/>
      <c r="L188" s="57"/>
      <c r="M188" s="57"/>
      <c r="N188" s="57"/>
      <c r="O188" s="57"/>
    </row>
    <row r="189" spans="1:20" s="42" customFormat="1" x14ac:dyDescent="0.25">
      <c r="A189" s="17"/>
      <c r="B189" s="18">
        <v>32</v>
      </c>
      <c r="C189" s="25"/>
      <c r="D189" s="394" t="s">
        <v>20</v>
      </c>
      <c r="E189" s="242">
        <f>E190</f>
        <v>0</v>
      </c>
      <c r="F189" s="457">
        <f t="shared" ref="F189" si="31">F190</f>
        <v>444</v>
      </c>
      <c r="G189" s="457">
        <f>G190+G193</f>
        <v>582.18999999999994</v>
      </c>
      <c r="H189" s="242"/>
      <c r="I189" s="74">
        <f t="shared" si="7"/>
        <v>131.12387387387386</v>
      </c>
      <c r="J189" s="57"/>
      <c r="K189" s="57"/>
      <c r="L189" s="57"/>
      <c r="M189" s="57"/>
    </row>
    <row r="190" spans="1:20" x14ac:dyDescent="0.25">
      <c r="A190" s="44"/>
      <c r="B190" s="45">
        <v>321</v>
      </c>
      <c r="C190" s="47"/>
      <c r="D190" s="395" t="s">
        <v>27</v>
      </c>
      <c r="E190" s="218">
        <f>E191+E192</f>
        <v>0</v>
      </c>
      <c r="F190" s="458">
        <f t="shared" ref="F190" si="32">F191+F192</f>
        <v>444</v>
      </c>
      <c r="G190" s="458">
        <f t="shared" ref="G190" si="33">G191+G192</f>
        <v>464.33</v>
      </c>
      <c r="H190" s="218"/>
      <c r="I190" s="87">
        <f t="shared" si="7"/>
        <v>104.57882882882883</v>
      </c>
      <c r="J190" s="57"/>
      <c r="K190" s="57"/>
      <c r="L190" s="57"/>
      <c r="M190" s="57"/>
      <c r="N190" s="57"/>
      <c r="O190" s="57"/>
    </row>
    <row r="191" spans="1:20" ht="15" customHeight="1" x14ac:dyDescent="0.25">
      <c r="A191" s="550">
        <v>3211</v>
      </c>
      <c r="B191" s="551"/>
      <c r="C191" s="552"/>
      <c r="D191" s="396" t="s">
        <v>118</v>
      </c>
      <c r="E191" s="91">
        <v>0</v>
      </c>
      <c r="F191" s="459">
        <v>0</v>
      </c>
      <c r="G191" s="459">
        <v>148</v>
      </c>
      <c r="H191" s="91"/>
      <c r="I191" s="210"/>
      <c r="J191" s="57"/>
      <c r="K191" s="57"/>
      <c r="L191" s="57"/>
      <c r="M191" s="57"/>
      <c r="N191" s="57"/>
      <c r="O191" s="57"/>
    </row>
    <row r="192" spans="1:20" x14ac:dyDescent="0.25">
      <c r="A192" s="550">
        <v>3212</v>
      </c>
      <c r="B192" s="551"/>
      <c r="C192" s="552"/>
      <c r="D192" s="148" t="s">
        <v>115</v>
      </c>
      <c r="E192" s="91">
        <v>0</v>
      </c>
      <c r="F192" s="459">
        <v>444</v>
      </c>
      <c r="G192" s="459">
        <v>316.33</v>
      </c>
      <c r="H192" s="91"/>
      <c r="I192" s="210">
        <f t="shared" si="7"/>
        <v>71.24549549549549</v>
      </c>
      <c r="J192" s="57"/>
      <c r="K192" s="57"/>
      <c r="L192" s="57"/>
      <c r="M192" s="57"/>
      <c r="N192" s="57"/>
      <c r="O192" s="57"/>
    </row>
    <row r="193" spans="1:15" x14ac:dyDescent="0.25">
      <c r="A193" s="584">
        <v>323</v>
      </c>
      <c r="B193" s="584"/>
      <c r="C193" s="584"/>
      <c r="D193" s="463" t="s">
        <v>36</v>
      </c>
      <c r="E193" s="465">
        <v>0</v>
      </c>
      <c r="F193" s="465">
        <v>0</v>
      </c>
      <c r="G193" s="465">
        <v>117.86</v>
      </c>
      <c r="H193" s="465"/>
      <c r="I193" s="465"/>
      <c r="J193" s="57"/>
      <c r="K193" s="57"/>
      <c r="L193" s="57"/>
      <c r="M193" s="57"/>
      <c r="N193" s="57"/>
      <c r="O193" s="57"/>
    </row>
    <row r="194" spans="1:15" x14ac:dyDescent="0.25">
      <c r="A194" s="585">
        <v>3236</v>
      </c>
      <c r="B194" s="585"/>
      <c r="C194" s="585"/>
      <c r="D194" s="464" t="s">
        <v>41</v>
      </c>
      <c r="E194" s="230">
        <v>0</v>
      </c>
      <c r="F194" s="459">
        <v>0</v>
      </c>
      <c r="G194" s="459">
        <v>117.86</v>
      </c>
      <c r="H194" s="91"/>
      <c r="I194" s="210"/>
      <c r="J194" s="57"/>
      <c r="K194" s="57"/>
      <c r="L194" s="57"/>
      <c r="M194" s="57"/>
      <c r="N194" s="57"/>
      <c r="O194" s="57"/>
    </row>
    <row r="195" spans="1:15" x14ac:dyDescent="0.25">
      <c r="A195" s="582" t="s">
        <v>203</v>
      </c>
      <c r="B195" s="582"/>
      <c r="C195" s="583"/>
      <c r="D195" s="393" t="s">
        <v>195</v>
      </c>
      <c r="E195" s="232">
        <f>E197+E211</f>
        <v>0</v>
      </c>
      <c r="F195" s="232">
        <f>F197+F211</f>
        <v>0</v>
      </c>
      <c r="G195" s="232">
        <f>G197+G211</f>
        <v>0</v>
      </c>
      <c r="H195" s="232"/>
      <c r="I195" s="149"/>
      <c r="J195" s="57"/>
      <c r="K195" s="57"/>
      <c r="L195" s="57"/>
      <c r="M195" s="57"/>
      <c r="N195" s="57"/>
      <c r="O195" s="57"/>
    </row>
    <row r="196" spans="1:15" ht="15" customHeight="1" x14ac:dyDescent="0.25">
      <c r="A196" s="561" t="s">
        <v>167</v>
      </c>
      <c r="B196" s="562"/>
      <c r="C196" s="563"/>
      <c r="D196" s="386" t="s">
        <v>9</v>
      </c>
      <c r="E196" s="91"/>
      <c r="F196" s="72">
        <v>0</v>
      </c>
      <c r="G196" s="91"/>
      <c r="H196" s="91"/>
      <c r="I196" s="210"/>
      <c r="J196" s="57"/>
      <c r="K196" s="57"/>
      <c r="L196" s="57"/>
      <c r="M196" s="57"/>
      <c r="N196" s="57"/>
      <c r="O196" s="57"/>
    </row>
    <row r="197" spans="1:15" x14ac:dyDescent="0.25">
      <c r="A197" s="36"/>
      <c r="B197" s="40">
        <v>3</v>
      </c>
      <c r="C197" s="41"/>
      <c r="D197" s="387" t="s">
        <v>13</v>
      </c>
      <c r="E197" s="234">
        <f>E198+E206</f>
        <v>0</v>
      </c>
      <c r="F197" s="234">
        <f>F198+F206</f>
        <v>0</v>
      </c>
      <c r="G197" s="234">
        <f>G198+G206</f>
        <v>0</v>
      </c>
      <c r="H197" s="234"/>
      <c r="I197" s="73"/>
      <c r="J197" s="57"/>
      <c r="K197" s="57"/>
      <c r="L197" s="57"/>
      <c r="M197" s="57"/>
      <c r="N197" s="57"/>
      <c r="O197" s="57"/>
    </row>
    <row r="198" spans="1:15" x14ac:dyDescent="0.25">
      <c r="A198" s="17"/>
      <c r="B198" s="18">
        <v>31</v>
      </c>
      <c r="C198" s="25"/>
      <c r="D198" s="394" t="s">
        <v>14</v>
      </c>
      <c r="E198" s="242">
        <f>E199+E201+E203</f>
        <v>0</v>
      </c>
      <c r="F198" s="242">
        <f>F199+F201+F203</f>
        <v>0</v>
      </c>
      <c r="G198" s="242">
        <f>G199+G201+G203</f>
        <v>0</v>
      </c>
      <c r="H198" s="242"/>
      <c r="I198" s="74"/>
      <c r="J198" s="57"/>
      <c r="K198" s="57"/>
      <c r="L198" s="57"/>
      <c r="M198" s="57"/>
      <c r="N198" s="57"/>
      <c r="O198" s="57"/>
    </row>
    <row r="199" spans="1:15" x14ac:dyDescent="0.25">
      <c r="A199" s="44"/>
      <c r="B199" s="45">
        <v>311</v>
      </c>
      <c r="C199" s="47"/>
      <c r="D199" s="395" t="s">
        <v>89</v>
      </c>
      <c r="E199" s="218">
        <f>E200</f>
        <v>0</v>
      </c>
      <c r="F199" s="218">
        <f>F200</f>
        <v>0</v>
      </c>
      <c r="G199" s="218">
        <f>G200</f>
        <v>0</v>
      </c>
      <c r="H199" s="218"/>
      <c r="I199" s="87"/>
      <c r="J199" s="57"/>
      <c r="K199" s="57"/>
      <c r="L199" s="57"/>
      <c r="M199" s="57"/>
      <c r="N199" s="57"/>
      <c r="O199" s="57"/>
    </row>
    <row r="200" spans="1:15" x14ac:dyDescent="0.25">
      <c r="A200" s="550">
        <v>3111</v>
      </c>
      <c r="B200" s="551"/>
      <c r="C200" s="552"/>
      <c r="D200" s="148" t="s">
        <v>64</v>
      </c>
      <c r="E200" s="91">
        <v>0</v>
      </c>
      <c r="G200" s="91">
        <v>0</v>
      </c>
      <c r="H200" s="91"/>
      <c r="I200" s="210"/>
      <c r="J200" s="57"/>
      <c r="K200" s="57"/>
      <c r="L200" s="57"/>
      <c r="M200" s="57"/>
      <c r="N200" s="57"/>
      <c r="O200" s="57"/>
    </row>
    <row r="201" spans="1:15" s="42" customFormat="1" x14ac:dyDescent="0.25">
      <c r="A201" s="44"/>
      <c r="B201" s="45">
        <v>312</v>
      </c>
      <c r="C201" s="47"/>
      <c r="D201" s="395" t="s">
        <v>65</v>
      </c>
      <c r="E201" s="218">
        <f>E202</f>
        <v>0</v>
      </c>
      <c r="F201" s="218">
        <f>F202</f>
        <v>0</v>
      </c>
      <c r="G201" s="218">
        <f>G202</f>
        <v>0</v>
      </c>
      <c r="H201" s="218"/>
      <c r="I201" s="87"/>
      <c r="J201" s="57"/>
      <c r="K201" s="57"/>
      <c r="L201" s="57"/>
      <c r="M201" s="57"/>
    </row>
    <row r="202" spans="1:15" x14ac:dyDescent="0.25">
      <c r="A202" s="550">
        <v>3121</v>
      </c>
      <c r="B202" s="551"/>
      <c r="C202" s="552"/>
      <c r="D202" s="148" t="s">
        <v>65</v>
      </c>
      <c r="E202" s="91">
        <v>0</v>
      </c>
      <c r="F202" s="72">
        <v>0</v>
      </c>
      <c r="G202" s="91">
        <v>0</v>
      </c>
      <c r="H202" s="91"/>
      <c r="I202" s="210"/>
      <c r="J202" s="57"/>
      <c r="K202" s="57"/>
      <c r="L202" s="57"/>
      <c r="M202" s="57"/>
      <c r="N202" s="57"/>
      <c r="O202" s="57"/>
    </row>
    <row r="203" spans="1:15" ht="15" customHeight="1" x14ac:dyDescent="0.25">
      <c r="A203" s="44"/>
      <c r="B203" s="45">
        <v>313</v>
      </c>
      <c r="C203" s="47"/>
      <c r="D203" s="395" t="s">
        <v>66</v>
      </c>
      <c r="E203" s="218">
        <f>E204</f>
        <v>0</v>
      </c>
      <c r="F203" s="218">
        <f>F204</f>
        <v>0</v>
      </c>
      <c r="G203" s="218">
        <f>G204</f>
        <v>0</v>
      </c>
      <c r="H203" s="218"/>
      <c r="I203" s="87"/>
      <c r="J203" s="57"/>
      <c r="K203" s="57"/>
      <c r="L203" s="57"/>
      <c r="M203" s="57"/>
      <c r="N203" s="57"/>
      <c r="O203" s="57"/>
    </row>
    <row r="204" spans="1:15" x14ac:dyDescent="0.25">
      <c r="A204" s="550">
        <v>3132</v>
      </c>
      <c r="B204" s="551"/>
      <c r="C204" s="552"/>
      <c r="D204" s="148" t="s">
        <v>90</v>
      </c>
      <c r="E204" s="91">
        <v>0</v>
      </c>
      <c r="F204" s="72">
        <v>0</v>
      </c>
      <c r="G204" s="91">
        <v>0</v>
      </c>
      <c r="H204" s="91"/>
      <c r="I204" s="210"/>
      <c r="J204" s="57"/>
      <c r="K204" s="57"/>
      <c r="L204" s="57"/>
      <c r="M204" s="57"/>
      <c r="N204" s="57"/>
      <c r="O204" s="57"/>
    </row>
    <row r="205" spans="1:15" x14ac:dyDescent="0.25">
      <c r="A205" s="550">
        <v>3133</v>
      </c>
      <c r="B205" s="551"/>
      <c r="C205" s="552"/>
      <c r="D205" s="148" t="s">
        <v>117</v>
      </c>
      <c r="E205" s="91">
        <v>0</v>
      </c>
      <c r="F205">
        <v>0</v>
      </c>
      <c r="G205" s="91">
        <v>0</v>
      </c>
      <c r="H205" s="91"/>
      <c r="I205" s="210"/>
      <c r="J205" s="57"/>
      <c r="K205" s="57"/>
      <c r="L205" s="57"/>
      <c r="M205" s="57"/>
      <c r="N205" s="57"/>
      <c r="O205" s="57"/>
    </row>
    <row r="206" spans="1:15" x14ac:dyDescent="0.25">
      <c r="A206" s="17"/>
      <c r="B206" s="18">
        <v>32</v>
      </c>
      <c r="C206" s="25"/>
      <c r="D206" s="394" t="s">
        <v>20</v>
      </c>
      <c r="E206" s="242">
        <f>E207</f>
        <v>0</v>
      </c>
      <c r="F206" s="242">
        <f>F207</f>
        <v>0</v>
      </c>
      <c r="G206" s="242">
        <f>G207</f>
        <v>0</v>
      </c>
      <c r="H206" s="242"/>
      <c r="I206" s="74"/>
      <c r="J206" s="57"/>
      <c r="K206" s="57"/>
      <c r="L206" s="57"/>
      <c r="M206" s="57"/>
      <c r="N206" s="57"/>
      <c r="O206" s="57"/>
    </row>
    <row r="207" spans="1:15" x14ac:dyDescent="0.25">
      <c r="A207" s="44"/>
      <c r="B207" s="45">
        <v>321</v>
      </c>
      <c r="C207" s="47"/>
      <c r="D207" s="395" t="s">
        <v>27</v>
      </c>
      <c r="E207" s="218">
        <f>E208+E209</f>
        <v>0</v>
      </c>
      <c r="F207" s="218">
        <f>F208+F209</f>
        <v>0</v>
      </c>
      <c r="G207" s="218">
        <f>G208+G209</f>
        <v>0</v>
      </c>
      <c r="H207" s="218"/>
      <c r="I207" s="87"/>
      <c r="J207" s="57"/>
      <c r="K207" s="57"/>
      <c r="L207" s="57"/>
      <c r="M207" s="57"/>
      <c r="N207" s="57"/>
      <c r="O207" s="57"/>
    </row>
    <row r="208" spans="1:15" x14ac:dyDescent="0.25">
      <c r="A208" s="550">
        <v>3211</v>
      </c>
      <c r="B208" s="551"/>
      <c r="C208" s="552"/>
      <c r="D208" s="396" t="s">
        <v>118</v>
      </c>
      <c r="E208" s="91">
        <v>0</v>
      </c>
      <c r="F208" s="72">
        <v>0</v>
      </c>
      <c r="G208" s="91">
        <v>0</v>
      </c>
      <c r="H208" s="91"/>
      <c r="I208" s="210"/>
      <c r="J208" s="57"/>
      <c r="K208" s="57"/>
      <c r="L208" s="57"/>
      <c r="M208" s="57"/>
      <c r="N208" s="57"/>
      <c r="O208" s="57"/>
    </row>
    <row r="209" spans="1:15" x14ac:dyDescent="0.25">
      <c r="A209" s="550">
        <v>3212</v>
      </c>
      <c r="B209" s="551"/>
      <c r="C209" s="552"/>
      <c r="D209" s="148" t="s">
        <v>115</v>
      </c>
      <c r="E209" s="91">
        <v>0</v>
      </c>
      <c r="F209" s="72">
        <v>0</v>
      </c>
      <c r="G209" s="91">
        <v>0</v>
      </c>
      <c r="H209" s="91"/>
      <c r="I209" s="210"/>
      <c r="J209" s="57"/>
      <c r="K209" s="57"/>
      <c r="L209" s="57"/>
      <c r="M209" s="57"/>
      <c r="N209" s="57"/>
      <c r="O209" s="57"/>
    </row>
    <row r="210" spans="1:15" ht="15" customHeight="1" x14ac:dyDescent="0.25">
      <c r="A210" s="561" t="s">
        <v>176</v>
      </c>
      <c r="B210" s="562"/>
      <c r="C210" s="563"/>
      <c r="D210" s="386" t="s">
        <v>177</v>
      </c>
      <c r="E210" s="91">
        <v>0</v>
      </c>
      <c r="F210" s="446">
        <v>0</v>
      </c>
      <c r="G210" s="91">
        <v>0</v>
      </c>
      <c r="H210" s="91"/>
      <c r="I210" s="210"/>
      <c r="J210" s="57"/>
      <c r="K210" s="57"/>
      <c r="L210" s="57"/>
      <c r="M210" s="57"/>
      <c r="N210" s="57"/>
      <c r="O210" s="57"/>
    </row>
    <row r="211" spans="1:15" x14ac:dyDescent="0.25">
      <c r="A211" s="36"/>
      <c r="B211" s="40">
        <v>3</v>
      </c>
      <c r="C211" s="41"/>
      <c r="D211" s="387" t="s">
        <v>13</v>
      </c>
      <c r="E211" s="234">
        <f>E212+E220</f>
        <v>0</v>
      </c>
      <c r="F211" s="234">
        <f>F212+F220</f>
        <v>0</v>
      </c>
      <c r="G211" s="234">
        <f>G212+G220</f>
        <v>0</v>
      </c>
      <c r="H211" s="234"/>
      <c r="I211" s="73"/>
      <c r="J211" s="57"/>
      <c r="K211" s="57"/>
      <c r="L211" s="57"/>
      <c r="M211" s="57"/>
      <c r="N211" s="57"/>
      <c r="O211" s="57"/>
    </row>
    <row r="212" spans="1:15" x14ac:dyDescent="0.25">
      <c r="A212" s="17"/>
      <c r="B212" s="18">
        <v>31</v>
      </c>
      <c r="C212" s="25"/>
      <c r="D212" s="394" t="s">
        <v>14</v>
      </c>
      <c r="E212" s="242">
        <f>E213+E215+E217</f>
        <v>0</v>
      </c>
      <c r="F212" s="242">
        <f>F213+F215+F217</f>
        <v>0</v>
      </c>
      <c r="G212" s="242">
        <f>G213+G215+G217</f>
        <v>0</v>
      </c>
      <c r="H212" s="242"/>
      <c r="I212" s="74"/>
      <c r="J212" s="57"/>
      <c r="K212" s="57"/>
      <c r="L212" s="57"/>
      <c r="M212" s="57"/>
      <c r="N212" s="57"/>
      <c r="O212" s="57"/>
    </row>
    <row r="213" spans="1:15" x14ac:dyDescent="0.25">
      <c r="A213" s="44"/>
      <c r="B213" s="45">
        <v>311</v>
      </c>
      <c r="C213" s="47"/>
      <c r="D213" s="395" t="s">
        <v>89</v>
      </c>
      <c r="E213" s="218">
        <f>E214</f>
        <v>0</v>
      </c>
      <c r="F213" s="218">
        <f>F214</f>
        <v>0</v>
      </c>
      <c r="G213" s="218">
        <f>G214</f>
        <v>0</v>
      </c>
      <c r="H213" s="218"/>
      <c r="I213" s="87"/>
      <c r="J213" s="57"/>
      <c r="K213" s="57"/>
      <c r="L213" s="57"/>
      <c r="M213" s="57"/>
      <c r="N213" s="57"/>
      <c r="O213" s="57"/>
    </row>
    <row r="214" spans="1:15" x14ac:dyDescent="0.25">
      <c r="A214" s="550">
        <v>3111</v>
      </c>
      <c r="B214" s="551"/>
      <c r="C214" s="552"/>
      <c r="D214" s="148" t="s">
        <v>64</v>
      </c>
      <c r="E214" s="236">
        <v>0</v>
      </c>
      <c r="F214" s="444">
        <v>0</v>
      </c>
      <c r="G214" s="236">
        <v>0</v>
      </c>
      <c r="H214" s="236"/>
      <c r="I214" s="210"/>
      <c r="J214" s="57"/>
      <c r="K214" s="57"/>
      <c r="L214" s="57"/>
      <c r="M214" s="57"/>
      <c r="N214" s="57"/>
      <c r="O214" s="57"/>
    </row>
    <row r="215" spans="1:15" s="34" customFormat="1" x14ac:dyDescent="0.25">
      <c r="A215" s="44"/>
      <c r="B215" s="45">
        <v>312</v>
      </c>
      <c r="C215" s="47"/>
      <c r="D215" s="395" t="s">
        <v>65</v>
      </c>
      <c r="E215" s="218">
        <f>E216</f>
        <v>0</v>
      </c>
      <c r="F215" s="218">
        <f>F216</f>
        <v>0</v>
      </c>
      <c r="G215" s="218">
        <f>G216</f>
        <v>0</v>
      </c>
      <c r="H215" s="218"/>
      <c r="I215" s="87"/>
      <c r="J215" s="57"/>
      <c r="K215" s="57"/>
      <c r="L215" s="57"/>
      <c r="M215" s="57"/>
    </row>
    <row r="216" spans="1:15" s="57" customFormat="1" x14ac:dyDescent="0.25">
      <c r="A216" s="550">
        <v>3121</v>
      </c>
      <c r="B216" s="551"/>
      <c r="C216" s="552"/>
      <c r="D216" s="148" t="s">
        <v>65</v>
      </c>
      <c r="E216" s="91">
        <v>0</v>
      </c>
      <c r="F216" s="72">
        <v>0</v>
      </c>
      <c r="G216" s="91">
        <v>0</v>
      </c>
      <c r="H216" s="91"/>
      <c r="I216" s="210"/>
    </row>
    <row r="217" spans="1:15" s="15" customFormat="1" x14ac:dyDescent="0.25">
      <c r="A217" s="44"/>
      <c r="B217" s="45">
        <v>313</v>
      </c>
      <c r="C217" s="47"/>
      <c r="D217" s="395" t="s">
        <v>66</v>
      </c>
      <c r="E217" s="218">
        <f>E218</f>
        <v>0</v>
      </c>
      <c r="F217" s="218">
        <f>F218</f>
        <v>0</v>
      </c>
      <c r="G217" s="218">
        <f>G218</f>
        <v>0</v>
      </c>
      <c r="H217" s="218"/>
      <c r="I217" s="87"/>
      <c r="J217" s="57"/>
      <c r="K217" s="57"/>
      <c r="L217" s="57"/>
      <c r="M217" s="57"/>
    </row>
    <row r="218" spans="1:15" s="20" customFormat="1" x14ac:dyDescent="0.25">
      <c r="A218" s="550">
        <v>3132</v>
      </c>
      <c r="B218" s="551"/>
      <c r="C218" s="552"/>
      <c r="D218" s="148" t="s">
        <v>90</v>
      </c>
      <c r="E218" s="91">
        <v>0</v>
      </c>
      <c r="F218" s="72">
        <v>0</v>
      </c>
      <c r="G218" s="91">
        <v>0</v>
      </c>
      <c r="H218" s="91"/>
      <c r="I218" s="210"/>
      <c r="J218" s="57"/>
      <c r="K218" s="57"/>
      <c r="L218" s="57"/>
      <c r="M218" s="57"/>
    </row>
    <row r="219" spans="1:15" s="42" customFormat="1" x14ac:dyDescent="0.25">
      <c r="A219" s="550">
        <v>3133</v>
      </c>
      <c r="B219" s="551"/>
      <c r="C219" s="552"/>
      <c r="D219" s="148" t="s">
        <v>117</v>
      </c>
      <c r="E219" s="91">
        <v>0</v>
      </c>
      <c r="F219" s="72">
        <v>0</v>
      </c>
      <c r="G219" s="91">
        <v>0</v>
      </c>
      <c r="H219" s="91"/>
      <c r="I219" s="210"/>
      <c r="J219" s="57"/>
      <c r="K219" s="57"/>
      <c r="L219" s="57"/>
      <c r="M219" s="57"/>
    </row>
    <row r="220" spans="1:15" x14ac:dyDescent="0.25">
      <c r="A220" s="17"/>
      <c r="B220" s="18">
        <v>32</v>
      </c>
      <c r="C220" s="25"/>
      <c r="D220" s="394" t="s">
        <v>20</v>
      </c>
      <c r="E220" s="242">
        <f>E221</f>
        <v>0</v>
      </c>
      <c r="F220" s="74">
        <v>0</v>
      </c>
      <c r="G220" s="242">
        <f>G221</f>
        <v>0</v>
      </c>
      <c r="H220" s="242"/>
      <c r="I220" s="74"/>
      <c r="J220" s="57"/>
      <c r="K220" s="57"/>
      <c r="L220" s="57"/>
      <c r="M220" s="57"/>
    </row>
    <row r="221" spans="1:15" s="42" customFormat="1" x14ac:dyDescent="0.25">
      <c r="A221" s="44"/>
      <c r="B221" s="45">
        <v>321</v>
      </c>
      <c r="C221" s="47"/>
      <c r="D221" s="395" t="s">
        <v>27</v>
      </c>
      <c r="E221" s="218">
        <f>E222+E223</f>
        <v>0</v>
      </c>
      <c r="F221" s="87">
        <v>0</v>
      </c>
      <c r="G221" s="218">
        <f>G222+G223</f>
        <v>0</v>
      </c>
      <c r="H221" s="218"/>
      <c r="I221" s="87"/>
      <c r="J221" s="57"/>
      <c r="K221" s="57"/>
      <c r="L221" s="57"/>
      <c r="M221" s="57"/>
    </row>
    <row r="222" spans="1:15" ht="15" customHeight="1" x14ac:dyDescent="0.25">
      <c r="A222" s="550">
        <v>3211</v>
      </c>
      <c r="B222" s="551"/>
      <c r="C222" s="552"/>
      <c r="D222" s="396" t="s">
        <v>118</v>
      </c>
      <c r="E222" s="91">
        <v>0</v>
      </c>
      <c r="F222" s="72">
        <v>0</v>
      </c>
      <c r="G222" s="91">
        <v>0</v>
      </c>
      <c r="H222" s="91"/>
      <c r="I222" s="210"/>
      <c r="J222" s="57"/>
      <c r="K222" s="57"/>
      <c r="L222" s="57"/>
      <c r="M222" s="57"/>
    </row>
    <row r="223" spans="1:15" s="42" customFormat="1" x14ac:dyDescent="0.25">
      <c r="A223" s="550">
        <v>3212</v>
      </c>
      <c r="B223" s="551"/>
      <c r="C223" s="552"/>
      <c r="D223" s="148" t="s">
        <v>115</v>
      </c>
      <c r="E223" s="91">
        <v>0</v>
      </c>
      <c r="F223" s="72">
        <v>0</v>
      </c>
      <c r="G223" s="91">
        <v>0</v>
      </c>
      <c r="H223" s="91"/>
      <c r="I223" s="210"/>
      <c r="J223" s="57"/>
      <c r="K223" s="57"/>
      <c r="L223" s="57"/>
      <c r="M223" s="57"/>
    </row>
    <row r="224" spans="1:15" ht="15" customHeight="1" x14ac:dyDescent="0.25">
      <c r="A224" s="582" t="s">
        <v>203</v>
      </c>
      <c r="B224" s="582"/>
      <c r="C224" s="583"/>
      <c r="D224" s="393" t="s">
        <v>196</v>
      </c>
      <c r="E224" s="232">
        <f>E226+E240</f>
        <v>0</v>
      </c>
      <c r="F224" s="149">
        <v>0</v>
      </c>
      <c r="G224" s="232">
        <f>G226+G240</f>
        <v>0</v>
      </c>
      <c r="H224" s="232">
        <v>0</v>
      </c>
      <c r="I224" s="149"/>
      <c r="J224" s="57"/>
      <c r="K224" s="57"/>
      <c r="L224" s="57"/>
      <c r="M224" s="57"/>
    </row>
    <row r="225" spans="1:13" ht="27" customHeight="1" x14ac:dyDescent="0.25">
      <c r="A225" s="561" t="s">
        <v>167</v>
      </c>
      <c r="B225" s="562"/>
      <c r="C225" s="563"/>
      <c r="D225" s="386" t="s">
        <v>9</v>
      </c>
      <c r="E225" s="91"/>
      <c r="F225" s="72">
        <v>0</v>
      </c>
      <c r="G225" s="91"/>
      <c r="H225" s="91"/>
      <c r="I225" s="210"/>
      <c r="J225" s="57"/>
      <c r="K225" s="57"/>
      <c r="L225" s="57"/>
      <c r="M225" s="57"/>
    </row>
    <row r="226" spans="1:13" s="20" customFormat="1" x14ac:dyDescent="0.25">
      <c r="A226" s="36"/>
      <c r="B226" s="40">
        <v>3</v>
      </c>
      <c r="C226" s="41"/>
      <c r="D226" s="387" t="s">
        <v>13</v>
      </c>
      <c r="E226" s="234">
        <f>E227+E235</f>
        <v>0</v>
      </c>
      <c r="F226" s="73"/>
      <c r="G226" s="234">
        <f>G227+G235</f>
        <v>0</v>
      </c>
      <c r="H226" s="234"/>
      <c r="I226" s="73"/>
      <c r="J226" s="57"/>
      <c r="K226" s="57"/>
      <c r="L226" s="57"/>
      <c r="M226" s="57"/>
    </row>
    <row r="227" spans="1:13" s="42" customFormat="1" ht="17.25" customHeight="1" x14ac:dyDescent="0.25">
      <c r="A227" s="17"/>
      <c r="B227" s="18">
        <v>31</v>
      </c>
      <c r="C227" s="25"/>
      <c r="D227" s="394" t="s">
        <v>14</v>
      </c>
      <c r="E227" s="242">
        <f>E228+E230+E232</f>
        <v>0</v>
      </c>
      <c r="F227" s="74">
        <v>0</v>
      </c>
      <c r="G227" s="242">
        <f>G228+G230+G232</f>
        <v>0</v>
      </c>
      <c r="H227" s="242"/>
      <c r="I227" s="74"/>
      <c r="J227" s="57"/>
      <c r="K227" s="57"/>
      <c r="L227" s="57"/>
      <c r="M227" s="57"/>
    </row>
    <row r="228" spans="1:13" ht="16.5" customHeight="1" x14ac:dyDescent="0.25">
      <c r="A228" s="44"/>
      <c r="B228" s="45">
        <v>311</v>
      </c>
      <c r="C228" s="47"/>
      <c r="D228" s="395" t="s">
        <v>89</v>
      </c>
      <c r="E228" s="218">
        <f>E229</f>
        <v>0</v>
      </c>
      <c r="F228" s="87">
        <v>0</v>
      </c>
      <c r="G228" s="218">
        <f>G229</f>
        <v>0</v>
      </c>
      <c r="H228" s="218"/>
      <c r="I228" s="87"/>
      <c r="J228" s="57"/>
      <c r="K228" s="57"/>
      <c r="L228" s="57"/>
      <c r="M228" s="57"/>
    </row>
    <row r="229" spans="1:13" s="42" customFormat="1" ht="18.75" customHeight="1" x14ac:dyDescent="0.25">
      <c r="A229" s="550">
        <v>3111</v>
      </c>
      <c r="B229" s="551"/>
      <c r="C229" s="552"/>
      <c r="D229" s="148" t="s">
        <v>64</v>
      </c>
      <c r="E229" s="91">
        <v>0</v>
      </c>
      <c r="F229" s="72">
        <v>0</v>
      </c>
      <c r="G229" s="91">
        <v>0</v>
      </c>
      <c r="H229" s="91"/>
      <c r="I229" s="210"/>
      <c r="J229" s="57"/>
      <c r="K229" s="57"/>
      <c r="L229" s="57"/>
      <c r="M229" s="57"/>
    </row>
    <row r="230" spans="1:13" x14ac:dyDescent="0.25">
      <c r="A230" s="44"/>
      <c r="B230" s="45">
        <v>312</v>
      </c>
      <c r="C230" s="47"/>
      <c r="D230" s="395" t="s">
        <v>65</v>
      </c>
      <c r="E230" s="218">
        <f>E231</f>
        <v>0</v>
      </c>
      <c r="F230" s="87">
        <v>0</v>
      </c>
      <c r="G230" s="218">
        <f>G231</f>
        <v>0</v>
      </c>
      <c r="H230" s="218"/>
      <c r="I230" s="87"/>
      <c r="J230" s="57"/>
      <c r="K230" s="57"/>
      <c r="L230" s="57"/>
      <c r="M230" s="57"/>
    </row>
    <row r="231" spans="1:13" ht="14.45" customHeight="1" x14ac:dyDescent="0.25">
      <c r="A231" s="550">
        <v>3121</v>
      </c>
      <c r="B231" s="551"/>
      <c r="C231" s="552"/>
      <c r="D231" s="148" t="s">
        <v>65</v>
      </c>
      <c r="E231" s="91">
        <v>0</v>
      </c>
      <c r="F231" s="72">
        <v>0</v>
      </c>
      <c r="G231" s="91">
        <v>0</v>
      </c>
      <c r="H231" s="91"/>
      <c r="I231" s="210"/>
      <c r="J231" s="57"/>
      <c r="K231" s="57"/>
      <c r="L231" s="57"/>
      <c r="M231" s="57"/>
    </row>
    <row r="232" spans="1:13" ht="15" customHeight="1" x14ac:dyDescent="0.25">
      <c r="A232" s="44"/>
      <c r="B232" s="45">
        <v>313</v>
      </c>
      <c r="C232" s="47"/>
      <c r="D232" s="395" t="s">
        <v>66</v>
      </c>
      <c r="E232" s="218">
        <f>E233</f>
        <v>0</v>
      </c>
      <c r="F232" s="87">
        <v>0</v>
      </c>
      <c r="G232" s="218">
        <f>G233</f>
        <v>0</v>
      </c>
      <c r="H232" s="218"/>
      <c r="I232" s="87"/>
      <c r="J232" s="57"/>
      <c r="K232" s="57"/>
      <c r="L232" s="57"/>
      <c r="M232" s="57"/>
    </row>
    <row r="233" spans="1:13" x14ac:dyDescent="0.25">
      <c r="A233" s="550">
        <v>3132</v>
      </c>
      <c r="B233" s="551"/>
      <c r="C233" s="552"/>
      <c r="D233" s="148" t="s">
        <v>90</v>
      </c>
      <c r="E233" s="91">
        <v>0</v>
      </c>
      <c r="F233" s="91">
        <v>0</v>
      </c>
      <c r="G233" s="91">
        <v>0</v>
      </c>
      <c r="H233" s="91"/>
      <c r="I233" s="210"/>
      <c r="J233" s="57"/>
      <c r="K233" s="57"/>
      <c r="L233" s="57"/>
      <c r="M233" s="57"/>
    </row>
    <row r="234" spans="1:13" x14ac:dyDescent="0.25">
      <c r="A234" s="550">
        <v>3133</v>
      </c>
      <c r="B234" s="551"/>
      <c r="C234" s="552"/>
      <c r="D234" s="148" t="s">
        <v>117</v>
      </c>
      <c r="E234" s="91">
        <v>0</v>
      </c>
      <c r="F234" s="72">
        <v>0</v>
      </c>
      <c r="G234" s="91">
        <v>0</v>
      </c>
      <c r="H234" s="91"/>
      <c r="I234" s="210"/>
      <c r="J234" s="57"/>
      <c r="K234" s="57"/>
      <c r="L234" s="57"/>
      <c r="M234" s="57"/>
    </row>
    <row r="235" spans="1:13" x14ac:dyDescent="0.25">
      <c r="A235" s="17"/>
      <c r="B235" s="18">
        <v>32</v>
      </c>
      <c r="C235" s="25"/>
      <c r="D235" s="394" t="s">
        <v>20</v>
      </c>
      <c r="E235" s="242">
        <f>E236</f>
        <v>0</v>
      </c>
      <c r="F235" s="74">
        <v>0</v>
      </c>
      <c r="G235" s="242">
        <f>G236</f>
        <v>0</v>
      </c>
      <c r="H235" s="242"/>
      <c r="I235" s="74"/>
      <c r="J235" s="57"/>
      <c r="K235" s="57"/>
      <c r="L235" s="57"/>
      <c r="M235" s="57"/>
    </row>
    <row r="236" spans="1:13" s="34" customFormat="1" x14ac:dyDescent="0.25">
      <c r="A236" s="44"/>
      <c r="B236" s="45">
        <v>321</v>
      </c>
      <c r="C236" s="47"/>
      <c r="D236" s="395" t="s">
        <v>27</v>
      </c>
      <c r="E236" s="218">
        <f>E237+E238</f>
        <v>0</v>
      </c>
      <c r="F236" s="87">
        <v>0</v>
      </c>
      <c r="G236" s="218">
        <f>G237+G238</f>
        <v>0</v>
      </c>
      <c r="H236" s="218"/>
      <c r="I236" s="87"/>
      <c r="J236" s="57"/>
      <c r="K236" s="57"/>
      <c r="L236" s="57"/>
      <c r="M236" s="57"/>
    </row>
    <row r="237" spans="1:13" s="57" customFormat="1" x14ac:dyDescent="0.25">
      <c r="A237" s="550">
        <v>3211</v>
      </c>
      <c r="B237" s="551"/>
      <c r="C237" s="552"/>
      <c r="D237" s="396" t="s">
        <v>118</v>
      </c>
      <c r="E237" s="91">
        <v>0</v>
      </c>
      <c r="F237" s="72">
        <v>0</v>
      </c>
      <c r="G237" s="91">
        <v>0</v>
      </c>
      <c r="H237" s="91"/>
      <c r="I237" s="210"/>
    </row>
    <row r="238" spans="1:13" s="57" customFormat="1" ht="18" customHeight="1" x14ac:dyDescent="0.25">
      <c r="A238" s="550">
        <v>3212</v>
      </c>
      <c r="B238" s="551"/>
      <c r="C238" s="552"/>
      <c r="D238" s="148" t="s">
        <v>115</v>
      </c>
      <c r="E238" s="91">
        <v>0</v>
      </c>
      <c r="F238" s="72">
        <v>0</v>
      </c>
      <c r="G238" s="91">
        <v>0</v>
      </c>
      <c r="H238" s="91"/>
      <c r="I238" s="210"/>
    </row>
    <row r="239" spans="1:13" s="15" customFormat="1" ht="15" customHeight="1" x14ac:dyDescent="0.25">
      <c r="A239" s="561" t="s">
        <v>176</v>
      </c>
      <c r="B239" s="562"/>
      <c r="C239" s="563"/>
      <c r="D239" s="386" t="s">
        <v>177</v>
      </c>
      <c r="E239" s="91">
        <v>0</v>
      </c>
      <c r="F239" s="446"/>
      <c r="G239" s="91">
        <v>0</v>
      </c>
      <c r="H239" s="91"/>
      <c r="I239" s="210"/>
      <c r="J239" s="57"/>
      <c r="K239" s="57"/>
      <c r="L239" s="57"/>
      <c r="M239" s="57"/>
    </row>
    <row r="240" spans="1:13" s="20" customFormat="1" x14ac:dyDescent="0.25">
      <c r="A240" s="36"/>
      <c r="B240" s="40">
        <v>3</v>
      </c>
      <c r="C240" s="41"/>
      <c r="D240" s="387" t="s">
        <v>13</v>
      </c>
      <c r="E240" s="234">
        <f>E241+E249</f>
        <v>0</v>
      </c>
      <c r="F240" s="73">
        <v>0</v>
      </c>
      <c r="G240" s="234">
        <f>G241+G249</f>
        <v>0</v>
      </c>
      <c r="H240" s="234"/>
      <c r="I240" s="73"/>
      <c r="J240" s="57"/>
      <c r="K240" s="57"/>
      <c r="L240" s="57"/>
      <c r="M240" s="57"/>
    </row>
    <row r="241" spans="1:13" s="42" customFormat="1" ht="35.25" customHeight="1" x14ac:dyDescent="0.25">
      <c r="A241" s="17"/>
      <c r="B241" s="18">
        <v>31</v>
      </c>
      <c r="C241" s="25"/>
      <c r="D241" s="394" t="s">
        <v>14</v>
      </c>
      <c r="E241" s="242">
        <f>E242+E244+E246</f>
        <v>0</v>
      </c>
      <c r="F241" s="74">
        <v>0</v>
      </c>
      <c r="G241" s="242">
        <f>G242+G244+G246</f>
        <v>0</v>
      </c>
      <c r="H241" s="242"/>
      <c r="I241" s="74"/>
      <c r="J241" s="57"/>
      <c r="K241" s="57"/>
      <c r="L241" s="57"/>
      <c r="M241" s="57"/>
    </row>
    <row r="242" spans="1:13" x14ac:dyDescent="0.25">
      <c r="A242" s="44"/>
      <c r="B242" s="45">
        <v>311</v>
      </c>
      <c r="C242" s="47"/>
      <c r="D242" s="395" t="s">
        <v>89</v>
      </c>
      <c r="E242" s="218">
        <f>E243</f>
        <v>0</v>
      </c>
      <c r="F242" s="87">
        <v>0</v>
      </c>
      <c r="G242" s="218">
        <f>G243</f>
        <v>0</v>
      </c>
      <c r="H242" s="218"/>
      <c r="I242" s="87"/>
      <c r="J242" s="57"/>
      <c r="K242" s="57"/>
      <c r="L242" s="57"/>
      <c r="M242" s="57"/>
    </row>
    <row r="243" spans="1:13" x14ac:dyDescent="0.25">
      <c r="A243" s="550">
        <v>3111</v>
      </c>
      <c r="B243" s="551"/>
      <c r="C243" s="552"/>
      <c r="D243" s="148" t="s">
        <v>64</v>
      </c>
      <c r="E243" s="236">
        <v>0</v>
      </c>
      <c r="F243" s="444">
        <v>0</v>
      </c>
      <c r="G243" s="236">
        <v>0</v>
      </c>
      <c r="H243" s="236"/>
      <c r="I243" s="210"/>
      <c r="J243" s="57"/>
      <c r="K243" s="57"/>
      <c r="L243" s="57"/>
      <c r="M243" s="57"/>
    </row>
    <row r="244" spans="1:13" s="42" customFormat="1" x14ac:dyDescent="0.25">
      <c r="A244" s="44"/>
      <c r="B244" s="45">
        <v>312</v>
      </c>
      <c r="C244" s="47"/>
      <c r="D244" s="395" t="s">
        <v>65</v>
      </c>
      <c r="E244" s="218">
        <f>E245</f>
        <v>0</v>
      </c>
      <c r="F244" s="87">
        <v>0</v>
      </c>
      <c r="G244" s="218">
        <f>G245</f>
        <v>0</v>
      </c>
      <c r="H244" s="218"/>
      <c r="I244" s="87"/>
      <c r="J244" s="57"/>
      <c r="K244" s="57"/>
      <c r="L244" s="57"/>
      <c r="M244" s="57"/>
    </row>
    <row r="245" spans="1:13" x14ac:dyDescent="0.25">
      <c r="A245" s="550">
        <v>3121</v>
      </c>
      <c r="B245" s="551"/>
      <c r="C245" s="552"/>
      <c r="D245" s="148" t="s">
        <v>65</v>
      </c>
      <c r="E245" s="91">
        <v>0</v>
      </c>
      <c r="F245" s="72"/>
      <c r="G245" s="91">
        <v>0</v>
      </c>
      <c r="H245" s="91"/>
      <c r="I245" s="210"/>
      <c r="J245" s="57"/>
      <c r="K245" s="57"/>
      <c r="L245" s="57"/>
      <c r="M245" s="57"/>
    </row>
    <row r="246" spans="1:13" x14ac:dyDescent="0.25">
      <c r="A246" s="44"/>
      <c r="B246" s="45">
        <v>313</v>
      </c>
      <c r="C246" s="47"/>
      <c r="D246" s="395" t="s">
        <v>66</v>
      </c>
      <c r="E246" s="218">
        <f>E247</f>
        <v>0</v>
      </c>
      <c r="F246" s="87">
        <v>0</v>
      </c>
      <c r="G246" s="218">
        <f>G247</f>
        <v>0</v>
      </c>
      <c r="H246" s="218"/>
      <c r="I246" s="87"/>
      <c r="J246" s="57"/>
      <c r="K246" s="57"/>
      <c r="L246" s="57"/>
      <c r="M246" s="57"/>
    </row>
    <row r="247" spans="1:13" x14ac:dyDescent="0.25">
      <c r="A247" s="550">
        <v>3132</v>
      </c>
      <c r="B247" s="551"/>
      <c r="C247" s="552"/>
      <c r="D247" s="148" t="s">
        <v>90</v>
      </c>
      <c r="E247" s="91">
        <v>0</v>
      </c>
      <c r="F247" s="72">
        <v>0</v>
      </c>
      <c r="G247" s="91">
        <v>0</v>
      </c>
      <c r="H247" s="91"/>
      <c r="I247" s="210"/>
      <c r="J247" s="57"/>
      <c r="K247" s="57"/>
      <c r="L247" s="57"/>
      <c r="M247" s="57"/>
    </row>
    <row r="248" spans="1:13" ht="13.5" customHeight="1" x14ac:dyDescent="0.25">
      <c r="A248" s="550">
        <v>3133</v>
      </c>
      <c r="B248" s="551"/>
      <c r="C248" s="552"/>
      <c r="D248" s="148" t="s">
        <v>117</v>
      </c>
      <c r="E248" s="91">
        <v>0</v>
      </c>
      <c r="F248" s="72">
        <v>0</v>
      </c>
      <c r="G248" s="91">
        <v>0</v>
      </c>
      <c r="H248" s="91"/>
      <c r="I248" s="210"/>
      <c r="J248" s="57"/>
      <c r="K248" s="57"/>
      <c r="L248" s="57"/>
      <c r="M248" s="57"/>
    </row>
    <row r="249" spans="1:13" x14ac:dyDescent="0.25">
      <c r="A249" s="17"/>
      <c r="B249" s="18">
        <v>32</v>
      </c>
      <c r="C249" s="25"/>
      <c r="D249" s="394" t="s">
        <v>20</v>
      </c>
      <c r="E249" s="242">
        <f>E250</f>
        <v>0</v>
      </c>
      <c r="F249" s="242">
        <f>F250</f>
        <v>0</v>
      </c>
      <c r="G249" s="242">
        <f>G250</f>
        <v>0</v>
      </c>
      <c r="H249" s="242"/>
      <c r="I249" s="74"/>
      <c r="J249" s="57"/>
      <c r="K249" s="57"/>
      <c r="L249" s="57"/>
      <c r="M249" s="57"/>
    </row>
    <row r="250" spans="1:13" ht="18" customHeight="1" x14ac:dyDescent="0.25">
      <c r="A250" s="44"/>
      <c r="B250" s="45">
        <v>321</v>
      </c>
      <c r="C250" s="47"/>
      <c r="D250" s="395" t="s">
        <v>27</v>
      </c>
      <c r="E250" s="218">
        <f>E251+E252</f>
        <v>0</v>
      </c>
      <c r="F250" s="87">
        <v>0</v>
      </c>
      <c r="G250" s="218">
        <f>G251+G252</f>
        <v>0</v>
      </c>
      <c r="H250" s="218"/>
      <c r="I250" s="87"/>
      <c r="J250" s="57"/>
      <c r="K250" s="57"/>
      <c r="L250" s="57"/>
      <c r="M250" s="57"/>
    </row>
    <row r="251" spans="1:13" s="42" customFormat="1" ht="15" customHeight="1" x14ac:dyDescent="0.25">
      <c r="A251" s="550">
        <v>3211</v>
      </c>
      <c r="B251" s="551"/>
      <c r="C251" s="552"/>
      <c r="D251" s="396" t="s">
        <v>118</v>
      </c>
      <c r="E251" s="91">
        <v>0</v>
      </c>
      <c r="F251" s="72">
        <v>0</v>
      </c>
      <c r="G251" s="91">
        <v>0</v>
      </c>
      <c r="H251" s="91"/>
      <c r="I251" s="210"/>
      <c r="J251" s="57"/>
      <c r="K251" s="57"/>
      <c r="L251" s="57"/>
      <c r="M251" s="57"/>
    </row>
    <row r="252" spans="1:13" x14ac:dyDescent="0.25">
      <c r="A252" s="550">
        <v>3212</v>
      </c>
      <c r="B252" s="551"/>
      <c r="C252" s="552"/>
      <c r="D252" s="148" t="s">
        <v>115</v>
      </c>
      <c r="E252" s="91">
        <v>0</v>
      </c>
      <c r="F252" s="72"/>
      <c r="G252" s="91">
        <v>0</v>
      </c>
      <c r="H252" s="91"/>
      <c r="I252" s="210"/>
      <c r="J252" s="57"/>
      <c r="K252" s="57"/>
      <c r="L252" s="57"/>
      <c r="M252" s="57"/>
    </row>
    <row r="253" spans="1:13" ht="17.25" customHeight="1" x14ac:dyDescent="0.25">
      <c r="A253" s="108" t="s">
        <v>67</v>
      </c>
      <c r="B253" s="109"/>
      <c r="C253" s="110"/>
      <c r="D253" s="398" t="s">
        <v>163</v>
      </c>
      <c r="E253" s="233">
        <f>E255</f>
        <v>0</v>
      </c>
      <c r="F253" s="233">
        <f>F255</f>
        <v>531</v>
      </c>
      <c r="G253" s="233">
        <f>G255</f>
        <v>0</v>
      </c>
      <c r="H253" s="233"/>
      <c r="I253" s="86">
        <f t="shared" ref="I253:I272" si="34">G253/F253*100</f>
        <v>0</v>
      </c>
      <c r="J253" s="57"/>
      <c r="K253" s="57"/>
      <c r="L253" s="57"/>
      <c r="M253" s="57"/>
    </row>
    <row r="254" spans="1:13" x14ac:dyDescent="0.25">
      <c r="A254" s="619" t="s">
        <v>167</v>
      </c>
      <c r="B254" s="620"/>
      <c r="C254" s="621"/>
      <c r="D254" s="386" t="s">
        <v>121</v>
      </c>
      <c r="E254" s="91"/>
      <c r="F254" s="72"/>
      <c r="G254" s="91"/>
      <c r="H254" s="91"/>
      <c r="I254" s="210"/>
      <c r="J254" s="57"/>
      <c r="K254" s="57"/>
      <c r="L254" s="57"/>
      <c r="M254" s="57"/>
    </row>
    <row r="255" spans="1:13" x14ac:dyDescent="0.25">
      <c r="A255" s="573">
        <v>3</v>
      </c>
      <c r="B255" s="574"/>
      <c r="C255" s="575"/>
      <c r="D255" s="367" t="s">
        <v>13</v>
      </c>
      <c r="E255" s="234">
        <f t="shared" ref="E255:G257" si="35">E256</f>
        <v>0</v>
      </c>
      <c r="F255" s="73">
        <v>531</v>
      </c>
      <c r="G255" s="234">
        <f t="shared" si="35"/>
        <v>0</v>
      </c>
      <c r="H255" s="234">
        <v>0</v>
      </c>
      <c r="I255" s="73">
        <f t="shared" si="34"/>
        <v>0</v>
      </c>
      <c r="J255" s="57"/>
      <c r="K255" s="57"/>
      <c r="L255" s="57"/>
      <c r="M255" s="57"/>
    </row>
    <row r="256" spans="1:13" x14ac:dyDescent="0.25">
      <c r="A256" s="576">
        <v>32</v>
      </c>
      <c r="B256" s="577"/>
      <c r="C256" s="578"/>
      <c r="D256" s="399" t="s">
        <v>20</v>
      </c>
      <c r="E256" s="242">
        <f t="shared" si="35"/>
        <v>0</v>
      </c>
      <c r="F256" s="74">
        <v>531</v>
      </c>
      <c r="G256" s="242">
        <f t="shared" si="35"/>
        <v>0</v>
      </c>
      <c r="H256" s="242">
        <v>0</v>
      </c>
      <c r="I256" s="74">
        <f t="shared" si="34"/>
        <v>0</v>
      </c>
      <c r="J256" s="57"/>
      <c r="K256" s="57"/>
      <c r="L256" s="57"/>
      <c r="M256" s="57"/>
    </row>
    <row r="257" spans="1:13" x14ac:dyDescent="0.25">
      <c r="A257" s="4"/>
      <c r="B257" s="48">
        <v>323</v>
      </c>
      <c r="C257" s="46"/>
      <c r="D257" s="380" t="s">
        <v>36</v>
      </c>
      <c r="E257" s="218">
        <f t="shared" si="35"/>
        <v>0</v>
      </c>
      <c r="F257" s="87">
        <v>531</v>
      </c>
      <c r="G257" s="218">
        <f t="shared" si="35"/>
        <v>0</v>
      </c>
      <c r="H257" s="218">
        <v>0</v>
      </c>
      <c r="I257" s="87">
        <f t="shared" si="34"/>
        <v>0</v>
      </c>
      <c r="J257" s="57"/>
      <c r="K257" s="57"/>
      <c r="L257" s="57"/>
      <c r="M257" s="57"/>
    </row>
    <row r="258" spans="1:13" x14ac:dyDescent="0.25">
      <c r="A258" s="4"/>
      <c r="B258" s="58"/>
      <c r="C258" s="6">
        <v>3237</v>
      </c>
      <c r="D258" s="385" t="s">
        <v>119</v>
      </c>
      <c r="E258" s="91">
        <v>0</v>
      </c>
      <c r="F258" s="72">
        <v>531</v>
      </c>
      <c r="G258" s="91">
        <v>0</v>
      </c>
      <c r="H258" s="91">
        <v>0</v>
      </c>
      <c r="I258" s="210">
        <f t="shared" si="34"/>
        <v>0</v>
      </c>
      <c r="J258" s="57"/>
      <c r="K258" s="57"/>
      <c r="L258" s="57"/>
      <c r="M258" s="57"/>
    </row>
    <row r="259" spans="1:13" x14ac:dyDescent="0.25">
      <c r="A259" s="642" t="s">
        <v>253</v>
      </c>
      <c r="B259" s="642"/>
      <c r="C259" s="642"/>
      <c r="D259" s="478" t="s">
        <v>254</v>
      </c>
      <c r="E259" s="478"/>
      <c r="F259" s="479">
        <v>250</v>
      </c>
      <c r="G259" s="479">
        <v>0</v>
      </c>
      <c r="H259" s="478"/>
      <c r="I259" s="478"/>
      <c r="J259" s="57"/>
      <c r="K259" s="57"/>
      <c r="L259" s="57"/>
      <c r="M259" s="57"/>
    </row>
    <row r="260" spans="1:13" ht="14.45" customHeight="1" x14ac:dyDescent="0.25">
      <c r="A260" s="639" t="s">
        <v>165</v>
      </c>
      <c r="B260" s="640"/>
      <c r="C260" s="641"/>
      <c r="D260" s="467" t="s">
        <v>9</v>
      </c>
      <c r="E260" s="467"/>
      <c r="F260" s="473"/>
      <c r="G260" s="473"/>
      <c r="H260" s="467"/>
      <c r="I260" s="467"/>
      <c r="J260" s="57"/>
      <c r="K260" s="57"/>
      <c r="L260" s="57"/>
      <c r="M260" s="57"/>
    </row>
    <row r="261" spans="1:13" x14ac:dyDescent="0.25">
      <c r="A261" s="36"/>
      <c r="B261" s="468">
        <v>3</v>
      </c>
      <c r="C261" s="37"/>
      <c r="D261" s="469" t="s">
        <v>13</v>
      </c>
      <c r="E261" s="469"/>
      <c r="F261" s="474">
        <v>250</v>
      </c>
      <c r="G261" s="474">
        <v>0</v>
      </c>
      <c r="H261" s="469"/>
      <c r="I261" s="469"/>
      <c r="J261" s="57"/>
      <c r="K261" s="57"/>
      <c r="L261" s="57"/>
      <c r="M261" s="57"/>
    </row>
    <row r="262" spans="1:13" x14ac:dyDescent="0.25">
      <c r="A262" s="17"/>
      <c r="B262" s="470">
        <v>32</v>
      </c>
      <c r="C262" s="19"/>
      <c r="D262" s="471" t="s">
        <v>20</v>
      </c>
      <c r="E262" s="471"/>
      <c r="F262" s="475">
        <v>250</v>
      </c>
      <c r="G262" s="475">
        <v>0</v>
      </c>
      <c r="H262" s="471"/>
      <c r="I262" s="471"/>
      <c r="J262" s="57"/>
      <c r="K262" s="57"/>
      <c r="L262" s="57"/>
      <c r="M262" s="57"/>
    </row>
    <row r="263" spans="1:13" x14ac:dyDescent="0.25">
      <c r="A263" s="44"/>
      <c r="B263" s="48">
        <v>329</v>
      </c>
      <c r="C263" s="46"/>
      <c r="D263" s="472" t="s">
        <v>45</v>
      </c>
      <c r="E263" s="472"/>
      <c r="F263" s="476">
        <v>250</v>
      </c>
      <c r="G263" s="476">
        <v>0</v>
      </c>
      <c r="H263" s="472"/>
      <c r="I263" s="472"/>
      <c r="J263" s="57"/>
      <c r="K263" s="57"/>
      <c r="L263" s="57"/>
      <c r="M263" s="57"/>
    </row>
    <row r="264" spans="1:13" x14ac:dyDescent="0.25">
      <c r="A264" s="4"/>
      <c r="B264" s="7">
        <v>3291</v>
      </c>
      <c r="C264" s="6"/>
      <c r="D264" s="464" t="s">
        <v>255</v>
      </c>
      <c r="E264" s="91"/>
      <c r="F264" s="477">
        <v>250</v>
      </c>
      <c r="G264" s="91">
        <v>0</v>
      </c>
      <c r="H264" s="91"/>
      <c r="I264" s="210"/>
      <c r="J264" s="57"/>
      <c r="K264" s="57"/>
      <c r="L264" s="57"/>
      <c r="M264" s="57"/>
    </row>
    <row r="265" spans="1:13" x14ac:dyDescent="0.25">
      <c r="A265" s="4"/>
      <c r="B265" s="7">
        <v>3299</v>
      </c>
      <c r="C265" s="6"/>
      <c r="D265" s="464" t="s">
        <v>45</v>
      </c>
      <c r="E265" s="91"/>
      <c r="F265" s="477">
        <v>0</v>
      </c>
      <c r="G265" s="91">
        <v>0</v>
      </c>
      <c r="H265" s="91"/>
      <c r="I265" s="210"/>
      <c r="J265" s="57"/>
      <c r="K265" s="57"/>
      <c r="L265" s="57"/>
      <c r="M265" s="57"/>
    </row>
    <row r="266" spans="1:13" x14ac:dyDescent="0.25">
      <c r="A266" s="30" t="s">
        <v>60</v>
      </c>
      <c r="B266" s="28"/>
      <c r="C266" s="29"/>
      <c r="D266" s="400" t="s">
        <v>68</v>
      </c>
      <c r="E266" s="243">
        <f>E267</f>
        <v>881.96</v>
      </c>
      <c r="F266" s="243">
        <f>F267</f>
        <v>1000</v>
      </c>
      <c r="G266" s="243">
        <f>G267</f>
        <v>953.59</v>
      </c>
      <c r="H266" s="243">
        <f>G266/E266*100</f>
        <v>108.12168352306226</v>
      </c>
      <c r="I266" s="243">
        <f t="shared" si="34"/>
        <v>95.359000000000009</v>
      </c>
      <c r="J266" s="57"/>
      <c r="K266" s="57"/>
      <c r="L266" s="57"/>
      <c r="M266" s="57"/>
    </row>
    <row r="267" spans="1:13" ht="30" x14ac:dyDescent="0.25">
      <c r="A267" s="111" t="s">
        <v>73</v>
      </c>
      <c r="B267" s="112"/>
      <c r="C267" s="113"/>
      <c r="D267" s="401" t="s">
        <v>69</v>
      </c>
      <c r="E267" s="244">
        <f>E269</f>
        <v>881.96</v>
      </c>
      <c r="F267" s="447">
        <v>1000</v>
      </c>
      <c r="G267" s="244">
        <f>G269</f>
        <v>953.59</v>
      </c>
      <c r="H267" s="244">
        <f>G267/E267*100</f>
        <v>108.12168352306226</v>
      </c>
      <c r="I267" s="220">
        <f t="shared" si="34"/>
        <v>95.359000000000009</v>
      </c>
      <c r="J267" s="57"/>
      <c r="K267" s="57"/>
      <c r="L267" s="57"/>
      <c r="M267" s="57"/>
    </row>
    <row r="268" spans="1:13" s="42" customFormat="1" ht="18" customHeight="1" x14ac:dyDescent="0.25">
      <c r="A268" s="561" t="s">
        <v>128</v>
      </c>
      <c r="B268" s="562"/>
      <c r="C268" s="563"/>
      <c r="D268" s="264" t="s">
        <v>122</v>
      </c>
      <c r="E268" s="236"/>
      <c r="F268" s="444"/>
      <c r="G268" s="236"/>
      <c r="H268" s="236"/>
      <c r="I268" s="210"/>
      <c r="J268" s="57"/>
      <c r="K268" s="57"/>
      <c r="L268" s="57"/>
      <c r="M268" s="57"/>
    </row>
    <row r="269" spans="1:13" ht="18" customHeight="1" x14ac:dyDescent="0.25">
      <c r="A269" s="36"/>
      <c r="B269" s="38">
        <v>3</v>
      </c>
      <c r="C269" s="37"/>
      <c r="D269" s="402" t="s">
        <v>13</v>
      </c>
      <c r="E269" s="245">
        <f t="shared" ref="E269:G271" si="36">E270</f>
        <v>881.96</v>
      </c>
      <c r="F269" s="448">
        <v>1000</v>
      </c>
      <c r="G269" s="245">
        <f t="shared" si="36"/>
        <v>953.59</v>
      </c>
      <c r="H269" s="245">
        <f t="shared" ref="H269:H306" si="37">G269/E269*100</f>
        <v>108.12168352306226</v>
      </c>
      <c r="I269" s="73">
        <f t="shared" si="34"/>
        <v>95.359000000000009</v>
      </c>
      <c r="J269" s="57"/>
      <c r="K269" s="57"/>
      <c r="L269" s="57"/>
      <c r="M269" s="57"/>
    </row>
    <row r="270" spans="1:13" ht="26.25" x14ac:dyDescent="0.25">
      <c r="A270" s="17"/>
      <c r="B270" s="43">
        <v>37</v>
      </c>
      <c r="C270" s="19"/>
      <c r="D270" s="403" t="s">
        <v>70</v>
      </c>
      <c r="E270" s="246">
        <f t="shared" si="36"/>
        <v>881.96</v>
      </c>
      <c r="F270" s="449">
        <v>1000</v>
      </c>
      <c r="G270" s="246">
        <f t="shared" si="36"/>
        <v>953.59</v>
      </c>
      <c r="H270" s="246">
        <f t="shared" si="37"/>
        <v>108.12168352306226</v>
      </c>
      <c r="I270" s="74">
        <f t="shared" si="34"/>
        <v>95.359000000000009</v>
      </c>
      <c r="J270" s="57"/>
      <c r="K270" s="57"/>
      <c r="L270" s="57"/>
      <c r="M270" s="57"/>
    </row>
    <row r="271" spans="1:13" s="15" customFormat="1" ht="18" customHeight="1" x14ac:dyDescent="0.25">
      <c r="A271" s="44"/>
      <c r="B271" s="50">
        <v>372</v>
      </c>
      <c r="C271" s="46"/>
      <c r="D271" s="380" t="s">
        <v>71</v>
      </c>
      <c r="E271" s="247">
        <f t="shared" si="36"/>
        <v>881.96</v>
      </c>
      <c r="F271" s="450">
        <v>1000</v>
      </c>
      <c r="G271" s="247">
        <f t="shared" si="36"/>
        <v>953.59</v>
      </c>
      <c r="H271" s="247">
        <f t="shared" si="37"/>
        <v>108.12168352306226</v>
      </c>
      <c r="I271" s="87">
        <f t="shared" si="34"/>
        <v>95.359000000000009</v>
      </c>
      <c r="J271" s="57"/>
      <c r="K271" s="57"/>
      <c r="L271" s="57"/>
      <c r="M271" s="57"/>
    </row>
    <row r="272" spans="1:13" s="20" customFormat="1" ht="26.25" x14ac:dyDescent="0.25">
      <c r="A272" s="550">
        <v>3723</v>
      </c>
      <c r="B272" s="551"/>
      <c r="C272" s="552"/>
      <c r="D272" s="364" t="s">
        <v>72</v>
      </c>
      <c r="E272" s="91">
        <v>881.96</v>
      </c>
      <c r="F272" s="72">
        <v>1000</v>
      </c>
      <c r="G272" s="91">
        <v>953.59</v>
      </c>
      <c r="H272" s="91">
        <f t="shared" si="37"/>
        <v>108.12168352306226</v>
      </c>
      <c r="I272" s="210">
        <f t="shared" si="34"/>
        <v>95.359000000000009</v>
      </c>
      <c r="J272" s="57"/>
      <c r="K272" s="57"/>
      <c r="L272" s="57"/>
      <c r="M272" s="57"/>
    </row>
    <row r="273" spans="1:13" s="42" customFormat="1" ht="18" customHeight="1" x14ac:dyDescent="0.25">
      <c r="A273" s="114" t="s">
        <v>60</v>
      </c>
      <c r="B273" s="106"/>
      <c r="C273" s="107"/>
      <c r="D273" s="404" t="s">
        <v>74</v>
      </c>
      <c r="E273" s="248">
        <f>E274</f>
        <v>0</v>
      </c>
      <c r="F273" s="248">
        <f>F274+F280</f>
        <v>0</v>
      </c>
      <c r="G273" s="248">
        <f>G274+G280</f>
        <v>0</v>
      </c>
      <c r="H273" s="248"/>
      <c r="I273" s="221"/>
      <c r="J273" s="57"/>
      <c r="K273" s="57"/>
      <c r="L273" s="57"/>
      <c r="M273" s="57"/>
    </row>
    <row r="274" spans="1:13" ht="18" customHeight="1" x14ac:dyDescent="0.25">
      <c r="A274" s="111" t="s">
        <v>123</v>
      </c>
      <c r="B274" s="115"/>
      <c r="C274" s="140"/>
      <c r="D274" s="405" t="s">
        <v>124</v>
      </c>
      <c r="E274" s="249">
        <v>0</v>
      </c>
      <c r="F274" s="451">
        <v>0</v>
      </c>
      <c r="G274" s="249">
        <v>0</v>
      </c>
      <c r="H274" s="249"/>
      <c r="I274" s="220"/>
      <c r="J274" s="57"/>
      <c r="K274" s="57"/>
      <c r="L274" s="57"/>
      <c r="M274" s="57"/>
    </row>
    <row r="275" spans="1:13" ht="18" customHeight="1" x14ac:dyDescent="0.25">
      <c r="A275" s="564" t="s">
        <v>165</v>
      </c>
      <c r="B275" s="565"/>
      <c r="C275" s="566"/>
      <c r="D275" s="406" t="s">
        <v>125</v>
      </c>
      <c r="E275" s="91"/>
      <c r="F275" s="72">
        <v>0</v>
      </c>
      <c r="G275" s="91">
        <v>0</v>
      </c>
      <c r="H275" s="91"/>
      <c r="I275" s="210"/>
      <c r="J275" s="57"/>
      <c r="K275" s="57"/>
      <c r="L275" s="57"/>
      <c r="M275" s="57"/>
    </row>
    <row r="276" spans="1:13" ht="18" customHeight="1" x14ac:dyDescent="0.25">
      <c r="A276" s="567">
        <v>4</v>
      </c>
      <c r="B276" s="568"/>
      <c r="C276" s="569"/>
      <c r="D276" s="372" t="s">
        <v>15</v>
      </c>
      <c r="E276" s="234">
        <f>E277</f>
        <v>0</v>
      </c>
      <c r="F276" s="73">
        <v>0</v>
      </c>
      <c r="G276" s="234">
        <f>G277</f>
        <v>0</v>
      </c>
      <c r="H276" s="234"/>
      <c r="I276" s="73"/>
      <c r="J276" s="57"/>
      <c r="K276" s="57"/>
      <c r="L276" s="57"/>
      <c r="M276" s="57"/>
    </row>
    <row r="277" spans="1:13" ht="18" customHeight="1" x14ac:dyDescent="0.25">
      <c r="A277" s="570">
        <v>42</v>
      </c>
      <c r="B277" s="571"/>
      <c r="C277" s="572"/>
      <c r="D277" s="407" t="s">
        <v>116</v>
      </c>
      <c r="E277" s="246">
        <v>0</v>
      </c>
      <c r="F277" s="449">
        <v>0</v>
      </c>
      <c r="G277" s="246">
        <v>0</v>
      </c>
      <c r="H277" s="246"/>
      <c r="I277" s="74"/>
      <c r="J277" s="57"/>
      <c r="K277" s="57"/>
      <c r="L277" s="57"/>
      <c r="M277" s="57"/>
    </row>
    <row r="278" spans="1:13" ht="18" customHeight="1" x14ac:dyDescent="0.25">
      <c r="A278" s="4">
        <v>421</v>
      </c>
      <c r="B278" s="5"/>
      <c r="C278" s="6"/>
      <c r="D278" s="371" t="s">
        <v>126</v>
      </c>
      <c r="E278" s="236">
        <v>0</v>
      </c>
      <c r="F278" s="444">
        <v>0</v>
      </c>
      <c r="G278" s="236">
        <v>0</v>
      </c>
      <c r="H278" s="91"/>
      <c r="I278" s="210"/>
      <c r="J278" s="57"/>
      <c r="K278" s="57"/>
      <c r="L278" s="57"/>
      <c r="M278" s="57"/>
    </row>
    <row r="279" spans="1:13" s="57" customFormat="1" ht="18" customHeight="1" x14ac:dyDescent="0.25">
      <c r="A279" s="4">
        <v>4212</v>
      </c>
      <c r="B279" s="5"/>
      <c r="C279" s="6"/>
      <c r="D279" s="371" t="s">
        <v>127</v>
      </c>
      <c r="E279" s="236">
        <v>0</v>
      </c>
      <c r="F279" s="444">
        <v>0</v>
      </c>
      <c r="G279" s="236">
        <v>0</v>
      </c>
      <c r="H279" s="91"/>
      <c r="I279" s="210"/>
    </row>
    <row r="280" spans="1:13" ht="18" customHeight="1" x14ac:dyDescent="0.25">
      <c r="A280" s="141" t="s">
        <v>62</v>
      </c>
      <c r="B280" s="112"/>
      <c r="C280" s="113"/>
      <c r="D280" s="401" t="s">
        <v>76</v>
      </c>
      <c r="E280" s="249">
        <f t="shared" ref="E280:G283" si="38">E281</f>
        <v>0</v>
      </c>
      <c r="F280" s="451">
        <v>0</v>
      </c>
      <c r="G280" s="249">
        <f t="shared" si="38"/>
        <v>0</v>
      </c>
      <c r="H280" s="249"/>
      <c r="I280" s="220"/>
      <c r="J280" s="57"/>
      <c r="K280" s="57"/>
      <c r="L280" s="57"/>
      <c r="M280" s="57"/>
    </row>
    <row r="281" spans="1:13" ht="18" customHeight="1" x14ac:dyDescent="0.25">
      <c r="A281" s="36"/>
      <c r="B281" s="38">
        <v>4</v>
      </c>
      <c r="C281" s="37"/>
      <c r="D281" s="408" t="s">
        <v>15</v>
      </c>
      <c r="E281" s="234">
        <f t="shared" si="38"/>
        <v>0</v>
      </c>
      <c r="F281" s="73">
        <v>0</v>
      </c>
      <c r="G281" s="234">
        <f t="shared" si="38"/>
        <v>0</v>
      </c>
      <c r="H281" s="234"/>
      <c r="I281" s="73"/>
      <c r="J281" s="57"/>
      <c r="K281" s="57"/>
      <c r="L281" s="57"/>
      <c r="M281" s="57"/>
    </row>
    <row r="282" spans="1:13" ht="18" customHeight="1" x14ac:dyDescent="0.25">
      <c r="A282" s="17"/>
      <c r="B282" s="43">
        <v>45</v>
      </c>
      <c r="C282" s="19"/>
      <c r="D282" s="409" t="s">
        <v>77</v>
      </c>
      <c r="E282" s="242">
        <f t="shared" si="38"/>
        <v>0</v>
      </c>
      <c r="F282" s="74">
        <v>0</v>
      </c>
      <c r="G282" s="242">
        <f t="shared" si="38"/>
        <v>0</v>
      </c>
      <c r="H282" s="246"/>
      <c r="I282" s="74"/>
      <c r="J282" s="57"/>
      <c r="K282" s="57"/>
      <c r="L282" s="57"/>
      <c r="M282" s="57"/>
    </row>
    <row r="283" spans="1:13" ht="18" customHeight="1" x14ac:dyDescent="0.25">
      <c r="A283" s="44"/>
      <c r="B283" s="50">
        <v>451</v>
      </c>
      <c r="C283" s="46"/>
      <c r="D283" s="410" t="s">
        <v>78</v>
      </c>
      <c r="E283" s="218">
        <f t="shared" si="38"/>
        <v>0</v>
      </c>
      <c r="F283" s="87">
        <v>0</v>
      </c>
      <c r="G283" s="218">
        <f t="shared" si="38"/>
        <v>0</v>
      </c>
      <c r="H283" s="218"/>
      <c r="I283" s="87"/>
      <c r="J283" s="57"/>
      <c r="K283" s="57"/>
      <c r="L283" s="57"/>
      <c r="M283" s="57"/>
    </row>
    <row r="284" spans="1:13" s="34" customFormat="1" ht="15" customHeight="1" x14ac:dyDescent="0.25">
      <c r="A284" s="550">
        <v>4511</v>
      </c>
      <c r="B284" s="551"/>
      <c r="C284" s="552"/>
      <c r="D284" s="364" t="s">
        <v>78</v>
      </c>
      <c r="E284" s="91">
        <v>0</v>
      </c>
      <c r="F284" s="72">
        <v>0</v>
      </c>
      <c r="G284" s="91">
        <v>0</v>
      </c>
      <c r="H284" s="91"/>
      <c r="I284" s="210"/>
      <c r="J284" s="57"/>
      <c r="K284" s="57"/>
      <c r="L284" s="57"/>
      <c r="M284" s="57"/>
    </row>
    <row r="285" spans="1:13" s="57" customFormat="1" x14ac:dyDescent="0.25">
      <c r="A285" s="586" t="s">
        <v>181</v>
      </c>
      <c r="B285" s="587"/>
      <c r="C285" s="588"/>
      <c r="D285" s="404" t="s">
        <v>74</v>
      </c>
      <c r="E285" s="248">
        <f>E286+E296</f>
        <v>2150</v>
      </c>
      <c r="F285" s="248">
        <f>F286+F296</f>
        <v>0</v>
      </c>
      <c r="G285" s="248">
        <f>G286+G296</f>
        <v>11537.9</v>
      </c>
      <c r="H285" s="248">
        <f t="shared" si="37"/>
        <v>536.64651162790699</v>
      </c>
      <c r="I285" s="221"/>
    </row>
    <row r="286" spans="1:13" s="15" customFormat="1" x14ac:dyDescent="0.25">
      <c r="A286" s="589" t="s">
        <v>182</v>
      </c>
      <c r="B286" s="590"/>
      <c r="C286" s="591"/>
      <c r="D286" s="405" t="s">
        <v>183</v>
      </c>
      <c r="E286" s="249">
        <f>E288</f>
        <v>1650</v>
      </c>
      <c r="F286" s="451">
        <v>0</v>
      </c>
      <c r="G286" s="249">
        <f>G288</f>
        <v>10937.9</v>
      </c>
      <c r="H286" s="249">
        <f t="shared" si="37"/>
        <v>662.90303030303028</v>
      </c>
      <c r="I286" s="220"/>
      <c r="J286" s="57"/>
      <c r="K286" s="57"/>
      <c r="L286" s="57"/>
      <c r="M286" s="57"/>
    </row>
    <row r="287" spans="1:13" s="20" customFormat="1" x14ac:dyDescent="0.25">
      <c r="A287" s="564" t="s">
        <v>165</v>
      </c>
      <c r="B287" s="565"/>
      <c r="C287" s="566"/>
      <c r="D287" s="406" t="s">
        <v>125</v>
      </c>
      <c r="E287" s="91"/>
      <c r="F287" s="72">
        <v>0</v>
      </c>
      <c r="G287" s="91"/>
      <c r="H287" s="91"/>
      <c r="I287" s="210"/>
      <c r="J287" s="57"/>
      <c r="K287" s="57"/>
      <c r="L287" s="57"/>
      <c r="M287" s="57"/>
    </row>
    <row r="288" spans="1:13" s="42" customFormat="1" x14ac:dyDescent="0.25">
      <c r="A288" s="567">
        <v>4</v>
      </c>
      <c r="B288" s="568"/>
      <c r="C288" s="569"/>
      <c r="D288" s="372" t="s">
        <v>15</v>
      </c>
      <c r="E288" s="234">
        <f>E289</f>
        <v>1650</v>
      </c>
      <c r="F288" s="73">
        <v>0</v>
      </c>
      <c r="G288" s="234">
        <f>G289</f>
        <v>10937.9</v>
      </c>
      <c r="H288" s="234">
        <f t="shared" si="37"/>
        <v>662.90303030303028</v>
      </c>
      <c r="I288" s="73"/>
      <c r="J288" s="57"/>
      <c r="K288" s="57"/>
      <c r="L288" s="57"/>
      <c r="M288" s="57"/>
    </row>
    <row r="289" spans="1:13" x14ac:dyDescent="0.25">
      <c r="A289" s="570">
        <v>42</v>
      </c>
      <c r="B289" s="571"/>
      <c r="C289" s="572"/>
      <c r="D289" s="407" t="s">
        <v>116</v>
      </c>
      <c r="E289" s="246">
        <f>E290</f>
        <v>1650</v>
      </c>
      <c r="F289" s="449">
        <v>0</v>
      </c>
      <c r="G289" s="246">
        <f>G290</f>
        <v>10937.9</v>
      </c>
      <c r="H289" s="246">
        <f t="shared" si="37"/>
        <v>662.90303030303028</v>
      </c>
      <c r="I289" s="74"/>
      <c r="J289" s="57"/>
      <c r="K289" s="57"/>
      <c r="L289" s="57"/>
      <c r="M289" s="57"/>
    </row>
    <row r="290" spans="1:13" s="42" customFormat="1" x14ac:dyDescent="0.25">
      <c r="A290" s="145">
        <v>422</v>
      </c>
      <c r="B290" s="146"/>
      <c r="C290" s="147"/>
      <c r="D290" s="411" t="s">
        <v>170</v>
      </c>
      <c r="E290" s="250">
        <f>E291+E292+E293+E294+E295</f>
        <v>1650</v>
      </c>
      <c r="F290" s="452">
        <v>0</v>
      </c>
      <c r="G290" s="250">
        <f>G291+G292+G293+G294+G295</f>
        <v>10937.9</v>
      </c>
      <c r="H290" s="250">
        <f t="shared" si="37"/>
        <v>662.90303030303028</v>
      </c>
      <c r="I290" s="250"/>
      <c r="J290" s="57"/>
      <c r="K290" s="57"/>
      <c r="L290" s="57"/>
      <c r="M290" s="57"/>
    </row>
    <row r="291" spans="1:13" x14ac:dyDescent="0.25">
      <c r="A291" s="4">
        <v>4221</v>
      </c>
      <c r="B291" s="5"/>
      <c r="C291" s="6"/>
      <c r="D291" s="371" t="s">
        <v>184</v>
      </c>
      <c r="E291" s="236">
        <v>0</v>
      </c>
      <c r="F291" s="444">
        <v>0</v>
      </c>
      <c r="G291" s="236">
        <v>0</v>
      </c>
      <c r="H291" s="91"/>
      <c r="I291" s="210"/>
      <c r="J291" s="57"/>
      <c r="K291" s="57"/>
      <c r="L291" s="57"/>
      <c r="M291" s="57"/>
    </row>
    <row r="292" spans="1:13" s="42" customFormat="1" x14ac:dyDescent="0.25">
      <c r="A292" s="4">
        <v>4222</v>
      </c>
      <c r="B292" s="5"/>
      <c r="C292" s="6"/>
      <c r="D292" s="371" t="s">
        <v>185</v>
      </c>
      <c r="E292" s="236">
        <v>0</v>
      </c>
      <c r="F292" s="444">
        <v>0</v>
      </c>
      <c r="G292" s="236">
        <v>0</v>
      </c>
      <c r="H292" s="91"/>
      <c r="I292" s="210"/>
      <c r="J292" s="57"/>
      <c r="K292" s="57"/>
      <c r="L292" s="57"/>
      <c r="M292" s="57"/>
    </row>
    <row r="293" spans="1:13" s="42" customFormat="1" x14ac:dyDescent="0.25">
      <c r="A293" s="4">
        <v>4223</v>
      </c>
      <c r="B293" s="5"/>
      <c r="C293" s="6"/>
      <c r="D293" s="371" t="s">
        <v>206</v>
      </c>
      <c r="E293" s="236">
        <v>1650</v>
      </c>
      <c r="F293" s="444">
        <v>0</v>
      </c>
      <c r="G293" s="236">
        <v>10937.9</v>
      </c>
      <c r="H293" s="91">
        <f t="shared" si="37"/>
        <v>662.90303030303028</v>
      </c>
      <c r="I293" s="210"/>
      <c r="J293" s="57"/>
      <c r="K293" s="57"/>
      <c r="L293" s="57"/>
      <c r="M293" s="57"/>
    </row>
    <row r="294" spans="1:13" ht="12.75" customHeight="1" x14ac:dyDescent="0.25">
      <c r="A294" s="4">
        <v>4226</v>
      </c>
      <c r="B294" s="5"/>
      <c r="C294" s="6"/>
      <c r="D294" s="371" t="s">
        <v>186</v>
      </c>
      <c r="E294" s="236">
        <v>0</v>
      </c>
      <c r="F294" s="444">
        <v>0</v>
      </c>
      <c r="G294" s="236">
        <v>0</v>
      </c>
      <c r="H294" s="91"/>
      <c r="I294" s="210"/>
      <c r="J294" s="57"/>
      <c r="K294" s="57"/>
      <c r="L294" s="57"/>
      <c r="M294" s="57"/>
    </row>
    <row r="295" spans="1:13" ht="27" customHeight="1" x14ac:dyDescent="0.25">
      <c r="A295" s="4">
        <v>4227</v>
      </c>
      <c r="B295" s="5"/>
      <c r="C295" s="6"/>
      <c r="D295" s="371" t="s">
        <v>187</v>
      </c>
      <c r="E295" s="236">
        <v>0</v>
      </c>
      <c r="F295" s="444">
        <v>0</v>
      </c>
      <c r="G295" s="236">
        <v>0</v>
      </c>
      <c r="H295" s="91"/>
      <c r="I295" s="210"/>
      <c r="J295" s="57"/>
      <c r="K295" s="57"/>
      <c r="L295" s="57"/>
      <c r="M295" s="57"/>
    </row>
    <row r="296" spans="1:13" s="20" customFormat="1" x14ac:dyDescent="0.25">
      <c r="A296" s="141" t="s">
        <v>208</v>
      </c>
      <c r="B296" s="112"/>
      <c r="C296" s="113"/>
      <c r="D296" s="401" t="s">
        <v>207</v>
      </c>
      <c r="E296" s="249">
        <f t="shared" ref="E296:G299" si="39">E297</f>
        <v>500</v>
      </c>
      <c r="F296" s="249">
        <f t="shared" si="39"/>
        <v>0</v>
      </c>
      <c r="G296" s="249">
        <f t="shared" si="39"/>
        <v>600</v>
      </c>
      <c r="H296" s="249">
        <f t="shared" si="37"/>
        <v>120</v>
      </c>
      <c r="I296" s="220"/>
      <c r="J296" s="57"/>
      <c r="K296" s="57"/>
      <c r="L296" s="57"/>
      <c r="M296" s="57"/>
    </row>
    <row r="297" spans="1:13" s="42" customFormat="1" ht="15" customHeight="1" x14ac:dyDescent="0.25">
      <c r="A297" s="36"/>
      <c r="B297" s="38">
        <v>4</v>
      </c>
      <c r="C297" s="37"/>
      <c r="D297" s="412" t="s">
        <v>15</v>
      </c>
      <c r="E297" s="234">
        <f t="shared" si="39"/>
        <v>500</v>
      </c>
      <c r="F297" s="73">
        <v>0</v>
      </c>
      <c r="G297" s="234">
        <f t="shared" si="39"/>
        <v>600</v>
      </c>
      <c r="H297" s="234">
        <f t="shared" si="37"/>
        <v>120</v>
      </c>
      <c r="I297" s="73"/>
      <c r="J297" s="57"/>
      <c r="K297" s="57"/>
      <c r="L297" s="57"/>
      <c r="M297" s="57"/>
    </row>
    <row r="298" spans="1:13" x14ac:dyDescent="0.25">
      <c r="A298" s="17"/>
      <c r="B298" s="43">
        <v>42</v>
      </c>
      <c r="C298" s="19"/>
      <c r="D298" s="413" t="s">
        <v>24</v>
      </c>
      <c r="E298" s="242">
        <f t="shared" si="39"/>
        <v>500</v>
      </c>
      <c r="F298" s="74">
        <v>0</v>
      </c>
      <c r="G298" s="242">
        <f t="shared" si="39"/>
        <v>600</v>
      </c>
      <c r="H298" s="246">
        <f t="shared" si="37"/>
        <v>120</v>
      </c>
      <c r="I298" s="74"/>
      <c r="J298" s="57"/>
      <c r="K298" s="57"/>
      <c r="L298" s="57"/>
      <c r="M298" s="57"/>
    </row>
    <row r="299" spans="1:13" s="42" customFormat="1" x14ac:dyDescent="0.25">
      <c r="A299" s="44"/>
      <c r="B299" s="50">
        <v>424</v>
      </c>
      <c r="C299" s="46"/>
      <c r="D299" s="414" t="s">
        <v>210</v>
      </c>
      <c r="E299" s="218">
        <f t="shared" si="39"/>
        <v>500</v>
      </c>
      <c r="F299" s="87">
        <v>0</v>
      </c>
      <c r="G299" s="218">
        <f t="shared" si="39"/>
        <v>600</v>
      </c>
      <c r="H299" s="218">
        <f t="shared" si="37"/>
        <v>120</v>
      </c>
      <c r="I299" s="87"/>
      <c r="J299" s="57"/>
      <c r="K299" s="57"/>
      <c r="L299" s="57"/>
      <c r="M299" s="57"/>
    </row>
    <row r="300" spans="1:13" x14ac:dyDescent="0.25">
      <c r="A300" s="550">
        <v>4241</v>
      </c>
      <c r="B300" s="551"/>
      <c r="C300" s="552"/>
      <c r="D300" s="364" t="s">
        <v>209</v>
      </c>
      <c r="E300" s="91">
        <v>500</v>
      </c>
      <c r="F300" s="72">
        <v>0</v>
      </c>
      <c r="G300" s="91">
        <v>600</v>
      </c>
      <c r="H300" s="91">
        <f t="shared" si="37"/>
        <v>120</v>
      </c>
      <c r="I300" s="210"/>
      <c r="J300" s="57"/>
      <c r="K300" s="57"/>
      <c r="L300" s="57"/>
      <c r="M300" s="57"/>
    </row>
    <row r="301" spans="1:13" x14ac:dyDescent="0.25">
      <c r="A301" s="547" t="s">
        <v>79</v>
      </c>
      <c r="B301" s="548"/>
      <c r="C301" s="549"/>
      <c r="D301" s="365" t="s">
        <v>80</v>
      </c>
      <c r="E301" s="251">
        <f>E303</f>
        <v>3456.04</v>
      </c>
      <c r="F301" s="251">
        <f>F303</f>
        <v>0</v>
      </c>
      <c r="G301" s="251">
        <f>G303</f>
        <v>381.69</v>
      </c>
      <c r="H301" s="248">
        <f t="shared" si="37"/>
        <v>11.044143007604079</v>
      </c>
      <c r="I301" s="251"/>
      <c r="J301" s="57"/>
      <c r="K301" s="57"/>
      <c r="L301" s="57"/>
      <c r="M301" s="57"/>
    </row>
    <row r="302" spans="1:13" x14ac:dyDescent="0.25">
      <c r="A302" s="69" t="s">
        <v>165</v>
      </c>
      <c r="B302" s="70"/>
      <c r="C302" s="71"/>
      <c r="D302" s="386" t="s">
        <v>121</v>
      </c>
      <c r="E302" s="91"/>
      <c r="G302" s="91"/>
      <c r="H302" s="91"/>
      <c r="I302" s="210"/>
      <c r="J302" s="57"/>
      <c r="K302" s="57"/>
      <c r="L302" s="57"/>
      <c r="M302" s="57"/>
    </row>
    <row r="303" spans="1:13" s="42" customFormat="1" x14ac:dyDescent="0.25">
      <c r="A303" s="39"/>
      <c r="B303" s="40">
        <v>3</v>
      </c>
      <c r="C303" s="41"/>
      <c r="D303" s="387" t="s">
        <v>13</v>
      </c>
      <c r="E303" s="234">
        <f t="shared" ref="E303:G305" si="40">E304</f>
        <v>3456.04</v>
      </c>
      <c r="F303" s="234">
        <v>0</v>
      </c>
      <c r="G303" s="234">
        <f t="shared" si="40"/>
        <v>381.69</v>
      </c>
      <c r="H303" s="234">
        <f t="shared" si="37"/>
        <v>11.044143007604079</v>
      </c>
      <c r="I303" s="73"/>
      <c r="J303" s="57"/>
      <c r="K303" s="57"/>
      <c r="L303" s="57"/>
      <c r="M303" s="57"/>
    </row>
    <row r="304" spans="1:13" x14ac:dyDescent="0.25">
      <c r="A304" s="24"/>
      <c r="B304" s="18">
        <v>32</v>
      </c>
      <c r="C304" s="25"/>
      <c r="D304" s="394" t="s">
        <v>20</v>
      </c>
      <c r="E304" s="242">
        <f t="shared" si="40"/>
        <v>3456.04</v>
      </c>
      <c r="F304" s="74">
        <v>0</v>
      </c>
      <c r="G304" s="242">
        <f t="shared" si="40"/>
        <v>381.69</v>
      </c>
      <c r="H304" s="246">
        <f t="shared" si="37"/>
        <v>11.044143007604079</v>
      </c>
      <c r="I304" s="74"/>
      <c r="J304" s="57"/>
      <c r="K304" s="57"/>
      <c r="L304" s="57"/>
      <c r="M304" s="57"/>
    </row>
    <row r="305" spans="1:13" x14ac:dyDescent="0.25">
      <c r="A305" s="49"/>
      <c r="B305" s="45">
        <v>322</v>
      </c>
      <c r="C305" s="47"/>
      <c r="D305" s="395" t="s">
        <v>31</v>
      </c>
      <c r="E305" s="218">
        <f t="shared" si="40"/>
        <v>3456.04</v>
      </c>
      <c r="F305" s="87">
        <v>0</v>
      </c>
      <c r="G305" s="218">
        <f t="shared" si="40"/>
        <v>381.69</v>
      </c>
      <c r="H305" s="218">
        <f t="shared" si="37"/>
        <v>11.044143007604079</v>
      </c>
      <c r="I305" s="87"/>
      <c r="J305" s="57"/>
      <c r="K305" s="57"/>
      <c r="L305" s="57"/>
      <c r="M305" s="57"/>
    </row>
    <row r="306" spans="1:13" x14ac:dyDescent="0.25">
      <c r="A306" s="550">
        <v>3232</v>
      </c>
      <c r="B306" s="551"/>
      <c r="C306" s="552"/>
      <c r="D306" s="148" t="s">
        <v>57</v>
      </c>
      <c r="E306" s="91">
        <v>3456.04</v>
      </c>
      <c r="F306" s="72">
        <v>0</v>
      </c>
      <c r="G306" s="91">
        <v>381.69</v>
      </c>
      <c r="H306" s="91">
        <f t="shared" si="37"/>
        <v>11.044143007604079</v>
      </c>
      <c r="I306" s="210"/>
      <c r="J306" s="57"/>
      <c r="K306" s="57"/>
      <c r="L306" s="57"/>
      <c r="M306" s="57"/>
    </row>
    <row r="307" spans="1:13" ht="30" x14ac:dyDescent="0.25">
      <c r="A307" s="105" t="s">
        <v>60</v>
      </c>
      <c r="B307" s="116"/>
      <c r="C307" s="107"/>
      <c r="D307" s="393" t="s">
        <v>180</v>
      </c>
      <c r="E307" s="252">
        <f>E308+E430+E451+E465+E471+E512+E527+E532+E539</f>
        <v>332711.91999999993</v>
      </c>
      <c r="F307" s="252">
        <f>F308+F430+F451+F465+F471+F512+F527+F532+F539</f>
        <v>753260.05</v>
      </c>
      <c r="G307" s="252">
        <f>G308+G430+G451+G465+G471+G512+G527+G532+G539+G549+G555</f>
        <v>424507.93000000005</v>
      </c>
      <c r="H307" s="252">
        <f>G307/E307*100</f>
        <v>127.59023782496286</v>
      </c>
      <c r="I307" s="222">
        <f t="shared" ref="I307:I338" si="41">G307/F307*100</f>
        <v>56.356092427840835</v>
      </c>
      <c r="J307" s="57"/>
      <c r="K307" s="57"/>
      <c r="L307" s="57"/>
      <c r="M307" s="57"/>
    </row>
    <row r="308" spans="1:13" x14ac:dyDescent="0.25">
      <c r="A308" s="111" t="s">
        <v>26</v>
      </c>
      <c r="B308" s="112"/>
      <c r="C308" s="113"/>
      <c r="D308" s="401" t="s">
        <v>11</v>
      </c>
      <c r="E308" s="249">
        <f>E310+E343+E351+E385+E397+E402+E426</f>
        <v>8567.66</v>
      </c>
      <c r="F308" s="249">
        <f>F310+F343+F351+F385+F397+F402+F426</f>
        <v>11960</v>
      </c>
      <c r="G308" s="249">
        <f>G310+G343+G351+G385+G397+G402+G426</f>
        <v>8735.16</v>
      </c>
      <c r="H308" s="249">
        <f>G308/E308*100</f>
        <v>101.95502622653092</v>
      </c>
      <c r="I308" s="220">
        <f t="shared" si="41"/>
        <v>73.036454849498327</v>
      </c>
      <c r="J308" s="57"/>
      <c r="K308" s="57"/>
      <c r="L308" s="57"/>
      <c r="M308" s="57"/>
    </row>
    <row r="309" spans="1:13" x14ac:dyDescent="0.25">
      <c r="A309" s="636" t="s">
        <v>130</v>
      </c>
      <c r="B309" s="637"/>
      <c r="C309" s="638"/>
      <c r="D309" s="415" t="s">
        <v>129</v>
      </c>
      <c r="E309" s="91"/>
      <c r="F309" s="72"/>
      <c r="G309" s="91"/>
      <c r="H309" s="91"/>
      <c r="I309" s="210"/>
      <c r="J309" s="57"/>
      <c r="K309" s="57"/>
      <c r="L309" s="57"/>
      <c r="M309" s="57"/>
    </row>
    <row r="310" spans="1:13" x14ac:dyDescent="0.25">
      <c r="A310" s="36"/>
      <c r="B310" s="38">
        <v>3</v>
      </c>
      <c r="C310" s="37"/>
      <c r="D310" s="367" t="s">
        <v>13</v>
      </c>
      <c r="E310" s="234">
        <f>E311+E339</f>
        <v>1142.78</v>
      </c>
      <c r="F310" s="234">
        <f>F311+F339</f>
        <v>4000</v>
      </c>
      <c r="G310" s="234">
        <f>G311+G339</f>
        <v>1815.07</v>
      </c>
      <c r="H310" s="234">
        <f>G310/E310*100</f>
        <v>158.8293459808537</v>
      </c>
      <c r="I310" s="73">
        <f t="shared" si="41"/>
        <v>45.376750000000001</v>
      </c>
      <c r="J310" s="57"/>
      <c r="K310" s="57"/>
      <c r="L310" s="57"/>
      <c r="M310" s="57"/>
    </row>
    <row r="311" spans="1:13" x14ac:dyDescent="0.25">
      <c r="A311" s="17"/>
      <c r="B311" s="43">
        <v>32</v>
      </c>
      <c r="C311" s="19"/>
      <c r="D311" s="399" t="s">
        <v>20</v>
      </c>
      <c r="E311" s="242">
        <f>E312+E316+E323+E333</f>
        <v>1142.78</v>
      </c>
      <c r="F311" s="242">
        <f>F312+F316+F323+F333</f>
        <v>4000</v>
      </c>
      <c r="G311" s="242">
        <f>G312+G316+G323+G333</f>
        <v>1815.07</v>
      </c>
      <c r="H311" s="242">
        <f>G311/E311*100</f>
        <v>158.8293459808537</v>
      </c>
      <c r="I311" s="74">
        <f t="shared" si="41"/>
        <v>45.376750000000001</v>
      </c>
      <c r="J311" s="57"/>
      <c r="K311" s="57"/>
      <c r="L311" s="57"/>
      <c r="M311" s="57"/>
    </row>
    <row r="312" spans="1:13" x14ac:dyDescent="0.25">
      <c r="A312" s="44"/>
      <c r="B312" s="50">
        <v>321</v>
      </c>
      <c r="C312" s="46"/>
      <c r="D312" s="366" t="s">
        <v>27</v>
      </c>
      <c r="E312" s="218">
        <f>E313+E314+E315</f>
        <v>0</v>
      </c>
      <c r="F312" s="218">
        <f>F313+F314+F315</f>
        <v>350</v>
      </c>
      <c r="G312" s="218">
        <f>G313+G314+G315</f>
        <v>77.5</v>
      </c>
      <c r="H312" s="218"/>
      <c r="I312" s="87">
        <f t="shared" si="41"/>
        <v>22.142857142857142</v>
      </c>
      <c r="J312" s="57"/>
      <c r="K312" s="57"/>
      <c r="L312" s="57"/>
      <c r="M312" s="57"/>
    </row>
    <row r="313" spans="1:13" x14ac:dyDescent="0.25">
      <c r="A313" s="550">
        <v>3211</v>
      </c>
      <c r="B313" s="551"/>
      <c r="C313" s="552"/>
      <c r="D313" s="364" t="s">
        <v>28</v>
      </c>
      <c r="E313" s="91">
        <v>0</v>
      </c>
      <c r="F313" s="72">
        <v>200</v>
      </c>
      <c r="G313" s="91">
        <v>77.5</v>
      </c>
      <c r="H313" s="91"/>
      <c r="I313" s="210">
        <f t="shared" si="41"/>
        <v>38.75</v>
      </c>
      <c r="J313" s="57"/>
      <c r="K313" s="57"/>
      <c r="L313" s="57"/>
      <c r="M313" s="57"/>
    </row>
    <row r="314" spans="1:13" ht="21.75" customHeight="1" x14ac:dyDescent="0.25">
      <c r="A314" s="550">
        <v>3213</v>
      </c>
      <c r="B314" s="551"/>
      <c r="C314" s="552"/>
      <c r="D314" s="364" t="s">
        <v>29</v>
      </c>
      <c r="E314" s="91">
        <v>0</v>
      </c>
      <c r="F314" s="72">
        <v>150</v>
      </c>
      <c r="G314" s="91">
        <v>0</v>
      </c>
      <c r="H314" s="91"/>
      <c r="I314" s="210">
        <f t="shared" si="41"/>
        <v>0</v>
      </c>
      <c r="J314" s="57"/>
      <c r="K314" s="57"/>
      <c r="L314" s="57"/>
      <c r="M314" s="57"/>
    </row>
    <row r="315" spans="1:13" x14ac:dyDescent="0.25">
      <c r="A315" s="550">
        <v>3214</v>
      </c>
      <c r="B315" s="551"/>
      <c r="C315" s="552"/>
      <c r="D315" s="364" t="s">
        <v>30</v>
      </c>
      <c r="E315" s="91">
        <v>0</v>
      </c>
      <c r="F315" s="72">
        <v>0</v>
      </c>
      <c r="G315" s="91">
        <v>0</v>
      </c>
      <c r="H315" s="91"/>
      <c r="I315" s="210"/>
      <c r="J315" s="57"/>
      <c r="K315" s="57"/>
      <c r="L315" s="57"/>
      <c r="M315" s="57"/>
    </row>
    <row r="316" spans="1:13" x14ac:dyDescent="0.25">
      <c r="A316" s="44"/>
      <c r="B316" s="45">
        <v>322</v>
      </c>
      <c r="C316" s="46"/>
      <c r="D316" s="366" t="s">
        <v>31</v>
      </c>
      <c r="E316" s="218">
        <f>SUM(E317:E322)</f>
        <v>500.06</v>
      </c>
      <c r="F316" s="218">
        <f>SUM(F317:F322)</f>
        <v>1850</v>
      </c>
      <c r="G316" s="218">
        <f>SUM(G317:G322)</f>
        <v>857.76</v>
      </c>
      <c r="H316" s="218">
        <f>G316/E316*100</f>
        <v>171.5314162300524</v>
      </c>
      <c r="I316" s="87">
        <f t="shared" si="41"/>
        <v>46.365405405405404</v>
      </c>
      <c r="J316" s="57"/>
      <c r="K316" s="57"/>
      <c r="L316" s="57"/>
      <c r="M316" s="57"/>
    </row>
    <row r="317" spans="1:13" x14ac:dyDescent="0.25">
      <c r="A317" s="550">
        <v>3221</v>
      </c>
      <c r="B317" s="551"/>
      <c r="C317" s="552"/>
      <c r="D317" s="371" t="s">
        <v>32</v>
      </c>
      <c r="E317" s="91">
        <v>155.68</v>
      </c>
      <c r="F317" s="72">
        <v>650</v>
      </c>
      <c r="G317" s="91">
        <v>418.81</v>
      </c>
      <c r="H317" s="91">
        <f>G317/E317*100</f>
        <v>269.01978417266184</v>
      </c>
      <c r="I317" s="210">
        <f t="shared" si="41"/>
        <v>64.432307692307688</v>
      </c>
      <c r="J317" s="57"/>
      <c r="K317" s="57"/>
      <c r="L317" s="57"/>
      <c r="M317" s="57"/>
    </row>
    <row r="318" spans="1:13" x14ac:dyDescent="0.25">
      <c r="A318" s="550">
        <v>3222</v>
      </c>
      <c r="B318" s="551"/>
      <c r="C318" s="552"/>
      <c r="D318" s="371" t="s">
        <v>63</v>
      </c>
      <c r="E318" s="91">
        <v>25</v>
      </c>
      <c r="F318" s="72">
        <v>100</v>
      </c>
      <c r="G318" s="91">
        <v>0</v>
      </c>
      <c r="H318" s="91">
        <f t="shared" ref="H318:H369" si="42">G318/E318*100</f>
        <v>0</v>
      </c>
      <c r="I318" s="210">
        <f t="shared" si="41"/>
        <v>0</v>
      </c>
      <c r="J318" s="57"/>
      <c r="K318" s="57"/>
      <c r="L318" s="57"/>
      <c r="M318" s="57"/>
    </row>
    <row r="319" spans="1:13" x14ac:dyDescent="0.25">
      <c r="A319" s="550">
        <v>3223</v>
      </c>
      <c r="B319" s="551"/>
      <c r="C319" s="552"/>
      <c r="D319" s="371" t="s">
        <v>33</v>
      </c>
      <c r="E319" s="91">
        <v>0</v>
      </c>
      <c r="F319" s="72">
        <v>800</v>
      </c>
      <c r="G319" s="91">
        <v>409.06</v>
      </c>
      <c r="H319" s="91"/>
      <c r="I319" s="210">
        <f t="shared" si="41"/>
        <v>51.1325</v>
      </c>
      <c r="J319" s="57"/>
      <c r="K319" s="57"/>
      <c r="L319" s="57"/>
      <c r="M319" s="57"/>
    </row>
    <row r="320" spans="1:13" x14ac:dyDescent="0.25">
      <c r="A320" s="550">
        <v>3224</v>
      </c>
      <c r="B320" s="551"/>
      <c r="C320" s="552"/>
      <c r="D320" s="371" t="s">
        <v>56</v>
      </c>
      <c r="E320" s="91">
        <v>0</v>
      </c>
      <c r="F320" s="72">
        <v>0</v>
      </c>
      <c r="G320" s="91">
        <v>0</v>
      </c>
      <c r="H320" s="91"/>
      <c r="I320" s="210"/>
      <c r="J320" s="57"/>
      <c r="K320" s="57"/>
      <c r="L320" s="57"/>
      <c r="M320" s="57"/>
    </row>
    <row r="321" spans="1:14" x14ac:dyDescent="0.25">
      <c r="A321" s="550">
        <v>3225</v>
      </c>
      <c r="B321" s="551"/>
      <c r="C321" s="552"/>
      <c r="D321" s="371" t="s">
        <v>34</v>
      </c>
      <c r="E321" s="91">
        <v>319.38</v>
      </c>
      <c r="F321" s="72">
        <v>300</v>
      </c>
      <c r="G321" s="91">
        <v>29.89</v>
      </c>
      <c r="H321" s="91">
        <f t="shared" si="42"/>
        <v>9.3587575928361204</v>
      </c>
      <c r="I321" s="210"/>
      <c r="J321" s="57"/>
      <c r="K321" s="57"/>
      <c r="L321" s="57"/>
      <c r="M321" s="57"/>
    </row>
    <row r="322" spans="1:14" x14ac:dyDescent="0.25">
      <c r="A322" s="550">
        <v>3227</v>
      </c>
      <c r="B322" s="551"/>
      <c r="C322" s="552"/>
      <c r="D322" s="371" t="s">
        <v>81</v>
      </c>
      <c r="E322" s="91">
        <v>0</v>
      </c>
      <c r="F322" s="72">
        <v>0</v>
      </c>
      <c r="G322" s="91">
        <v>0</v>
      </c>
      <c r="H322" s="91"/>
      <c r="I322" s="210"/>
      <c r="J322" s="57"/>
      <c r="K322" s="57"/>
      <c r="L322" s="57"/>
      <c r="M322" s="57"/>
    </row>
    <row r="323" spans="1:14" x14ac:dyDescent="0.25">
      <c r="A323" s="44"/>
      <c r="B323" s="45">
        <v>323</v>
      </c>
      <c r="C323" s="46"/>
      <c r="D323" s="366" t="s">
        <v>36</v>
      </c>
      <c r="E323" s="218">
        <f>SUM(E324:E332)</f>
        <v>99.86</v>
      </c>
      <c r="F323" s="218">
        <f>SUM(F324:F332)</f>
        <v>550</v>
      </c>
      <c r="G323" s="218">
        <f>SUM(G324:G332)</f>
        <v>588</v>
      </c>
      <c r="H323" s="218">
        <f t="shared" si="42"/>
        <v>588.82435409573407</v>
      </c>
      <c r="I323" s="87">
        <f t="shared" si="41"/>
        <v>106.90909090909091</v>
      </c>
      <c r="J323" s="57"/>
      <c r="K323" s="57"/>
      <c r="L323" s="57"/>
      <c r="M323" s="57"/>
    </row>
    <row r="324" spans="1:14" x14ac:dyDescent="0.25">
      <c r="A324" s="4"/>
      <c r="B324" s="551">
        <v>3231</v>
      </c>
      <c r="C324" s="552"/>
      <c r="D324" s="364" t="s">
        <v>37</v>
      </c>
      <c r="E324" s="91">
        <v>99.86</v>
      </c>
      <c r="F324" s="72">
        <v>50</v>
      </c>
      <c r="G324" s="91">
        <v>0</v>
      </c>
      <c r="H324" s="91">
        <f t="shared" si="42"/>
        <v>0</v>
      </c>
      <c r="I324" s="210">
        <f t="shared" si="41"/>
        <v>0</v>
      </c>
      <c r="J324" s="57"/>
      <c r="K324" s="57"/>
      <c r="L324" s="57"/>
      <c r="M324" s="57"/>
    </row>
    <row r="325" spans="1:14" x14ac:dyDescent="0.25">
      <c r="A325" s="4"/>
      <c r="B325" s="551">
        <v>3232</v>
      </c>
      <c r="C325" s="552"/>
      <c r="D325" s="364" t="s">
        <v>57</v>
      </c>
      <c r="E325" s="91">
        <v>0</v>
      </c>
      <c r="F325" s="72">
        <v>0</v>
      </c>
      <c r="G325" s="91">
        <v>535</v>
      </c>
      <c r="H325" s="91"/>
      <c r="I325" s="210"/>
      <c r="J325" s="57"/>
      <c r="K325" s="57"/>
      <c r="L325" s="57"/>
      <c r="M325" s="57"/>
    </row>
    <row r="326" spans="1:14" s="34" customFormat="1" x14ac:dyDescent="0.25">
      <c r="A326" s="4"/>
      <c r="B326" s="551">
        <v>3233</v>
      </c>
      <c r="C326" s="552"/>
      <c r="D326" s="364" t="s">
        <v>38</v>
      </c>
      <c r="E326" s="91">
        <v>0</v>
      </c>
      <c r="F326" s="72">
        <v>0</v>
      </c>
      <c r="G326" s="91">
        <v>0</v>
      </c>
      <c r="H326" s="91"/>
      <c r="I326" s="210"/>
      <c r="J326" s="57"/>
      <c r="K326" s="57"/>
      <c r="L326" s="57"/>
      <c r="M326" s="57"/>
    </row>
    <row r="327" spans="1:14" s="57" customFormat="1" x14ac:dyDescent="0.25">
      <c r="A327" s="4"/>
      <c r="B327" s="551">
        <v>3234</v>
      </c>
      <c r="C327" s="552"/>
      <c r="D327" s="364" t="s">
        <v>39</v>
      </c>
      <c r="E327" s="91">
        <v>0</v>
      </c>
      <c r="F327" s="72">
        <v>300</v>
      </c>
      <c r="G327" s="91">
        <v>0</v>
      </c>
      <c r="H327" s="91"/>
      <c r="I327" s="210">
        <f t="shared" si="41"/>
        <v>0</v>
      </c>
    </row>
    <row r="328" spans="1:14" s="15" customFormat="1" x14ac:dyDescent="0.25">
      <c r="A328" s="4"/>
      <c r="B328" s="551">
        <v>3235</v>
      </c>
      <c r="C328" s="552"/>
      <c r="D328" s="364" t="s">
        <v>40</v>
      </c>
      <c r="E328" s="91">
        <v>0</v>
      </c>
      <c r="F328" s="72">
        <v>0</v>
      </c>
      <c r="G328" s="91">
        <v>0</v>
      </c>
      <c r="H328" s="91"/>
      <c r="I328" s="210"/>
      <c r="J328" s="57"/>
      <c r="K328" s="57"/>
      <c r="L328" s="57"/>
      <c r="M328" s="57"/>
    </row>
    <row r="329" spans="1:14" s="20" customFormat="1" x14ac:dyDescent="0.25">
      <c r="A329" s="4"/>
      <c r="B329" s="551">
        <v>3236</v>
      </c>
      <c r="C329" s="552"/>
      <c r="D329" s="364" t="s">
        <v>41</v>
      </c>
      <c r="E329" s="91">
        <v>0</v>
      </c>
      <c r="F329" s="72">
        <v>0</v>
      </c>
      <c r="G329" s="91">
        <v>0</v>
      </c>
      <c r="H329" s="91"/>
      <c r="I329" s="210"/>
      <c r="J329" s="57"/>
      <c r="K329" s="57"/>
      <c r="L329" s="57"/>
      <c r="M329" s="57"/>
    </row>
    <row r="330" spans="1:14" s="42" customFormat="1" x14ac:dyDescent="0.25">
      <c r="A330" s="4"/>
      <c r="B330" s="551">
        <v>3237</v>
      </c>
      <c r="C330" s="552"/>
      <c r="D330" s="364" t="s">
        <v>42</v>
      </c>
      <c r="E330" s="91">
        <v>0</v>
      </c>
      <c r="F330" s="72">
        <v>0</v>
      </c>
      <c r="G330" s="91">
        <v>0</v>
      </c>
      <c r="H330" s="91"/>
      <c r="I330" s="210"/>
      <c r="J330" s="57"/>
      <c r="K330" s="57"/>
      <c r="L330" s="57"/>
      <c r="M330" s="57"/>
    </row>
    <row r="331" spans="1:14" x14ac:dyDescent="0.25">
      <c r="A331" s="4"/>
      <c r="B331" s="551">
        <v>3238</v>
      </c>
      <c r="C331" s="552"/>
      <c r="D331" s="364" t="s">
        <v>43</v>
      </c>
      <c r="E331" s="91">
        <v>0</v>
      </c>
      <c r="F331" s="72">
        <v>0</v>
      </c>
      <c r="G331" s="91">
        <v>0</v>
      </c>
      <c r="H331" s="91"/>
      <c r="I331" s="210"/>
      <c r="J331" s="57"/>
      <c r="K331" s="57"/>
      <c r="L331" s="57"/>
      <c r="M331" s="57"/>
    </row>
    <row r="332" spans="1:14" s="42" customFormat="1" x14ac:dyDescent="0.25">
      <c r="A332" s="4"/>
      <c r="B332" s="551">
        <v>3239</v>
      </c>
      <c r="C332" s="552"/>
      <c r="D332" s="364" t="s">
        <v>44</v>
      </c>
      <c r="E332" s="91">
        <v>0</v>
      </c>
      <c r="F332" s="72">
        <v>200</v>
      </c>
      <c r="G332" s="91">
        <v>53</v>
      </c>
      <c r="H332" s="91"/>
      <c r="I332" s="210">
        <f t="shared" si="41"/>
        <v>26.5</v>
      </c>
      <c r="J332" s="57"/>
      <c r="K332" s="57"/>
      <c r="L332" s="57"/>
      <c r="M332" s="57"/>
    </row>
    <row r="333" spans="1:14" x14ac:dyDescent="0.25">
      <c r="A333" s="44"/>
      <c r="B333" s="45">
        <v>329</v>
      </c>
      <c r="C333" s="47"/>
      <c r="D333" s="395" t="s">
        <v>45</v>
      </c>
      <c r="E333" s="218">
        <f>SUM(E334:E338)</f>
        <v>542.86</v>
      </c>
      <c r="F333" s="218">
        <f>SUM(F334:F338)</f>
        <v>1250</v>
      </c>
      <c r="G333" s="218">
        <f>SUM(G334:G338)</f>
        <v>291.81</v>
      </c>
      <c r="H333" s="218">
        <f t="shared" si="42"/>
        <v>53.754190767417008</v>
      </c>
      <c r="I333" s="87">
        <f t="shared" si="41"/>
        <v>23.344799999999999</v>
      </c>
      <c r="J333" s="57"/>
      <c r="K333" s="57"/>
      <c r="L333" s="57"/>
      <c r="M333" s="57"/>
    </row>
    <row r="334" spans="1:14" x14ac:dyDescent="0.25">
      <c r="A334" s="550">
        <v>3292</v>
      </c>
      <c r="B334" s="551"/>
      <c r="C334" s="552"/>
      <c r="D334" s="364" t="s">
        <v>46</v>
      </c>
      <c r="E334" s="236">
        <v>0</v>
      </c>
      <c r="F334" s="444">
        <v>200</v>
      </c>
      <c r="G334" s="236">
        <v>0</v>
      </c>
      <c r="H334" s="91"/>
      <c r="I334" s="210">
        <f t="shared" si="41"/>
        <v>0</v>
      </c>
      <c r="J334" s="57"/>
      <c r="K334" s="57"/>
      <c r="L334" s="57"/>
      <c r="M334" s="57"/>
      <c r="N334">
        <f>N361</f>
        <v>0</v>
      </c>
    </row>
    <row r="335" spans="1:14" s="15" customFormat="1" x14ac:dyDescent="0.25">
      <c r="A335" s="550">
        <v>3294</v>
      </c>
      <c r="B335" s="551"/>
      <c r="C335" s="552"/>
      <c r="D335" s="364" t="s">
        <v>82</v>
      </c>
      <c r="E335" s="236">
        <v>62.5</v>
      </c>
      <c r="F335" s="444">
        <v>50</v>
      </c>
      <c r="G335" s="236">
        <v>62.5</v>
      </c>
      <c r="H335" s="91"/>
      <c r="I335" s="210">
        <f t="shared" si="41"/>
        <v>125</v>
      </c>
      <c r="J335" s="57"/>
      <c r="K335" s="57"/>
      <c r="L335" s="57"/>
      <c r="M335" s="57"/>
    </row>
    <row r="336" spans="1:14" s="20" customFormat="1" x14ac:dyDescent="0.25">
      <c r="A336" s="550">
        <v>3295</v>
      </c>
      <c r="B336" s="551"/>
      <c r="C336" s="552"/>
      <c r="D336" s="364" t="s">
        <v>83</v>
      </c>
      <c r="E336" s="236">
        <v>0</v>
      </c>
      <c r="F336" s="444">
        <v>0</v>
      </c>
      <c r="G336" s="236">
        <v>0</v>
      </c>
      <c r="H336" s="91"/>
      <c r="I336" s="210"/>
      <c r="J336" s="57"/>
      <c r="K336" s="57"/>
      <c r="L336" s="57"/>
      <c r="M336" s="57"/>
    </row>
    <row r="337" spans="1:13" s="42" customFormat="1" x14ac:dyDescent="0.25">
      <c r="A337" s="550">
        <v>3296</v>
      </c>
      <c r="B337" s="551"/>
      <c r="C337" s="552"/>
      <c r="D337" s="364" t="s">
        <v>84</v>
      </c>
      <c r="E337" s="236">
        <v>0</v>
      </c>
      <c r="F337" s="444">
        <v>0</v>
      </c>
      <c r="G337" s="236">
        <v>0</v>
      </c>
      <c r="H337" s="91"/>
      <c r="I337" s="210"/>
      <c r="J337" s="57"/>
      <c r="K337" s="57"/>
      <c r="L337" s="57"/>
      <c r="M337" s="57"/>
    </row>
    <row r="338" spans="1:13" x14ac:dyDescent="0.25">
      <c r="A338" s="550">
        <v>3299</v>
      </c>
      <c r="B338" s="551"/>
      <c r="C338" s="552"/>
      <c r="D338" s="364" t="s">
        <v>45</v>
      </c>
      <c r="E338" s="236">
        <v>480.36</v>
      </c>
      <c r="F338" s="444">
        <v>1000</v>
      </c>
      <c r="G338" s="236">
        <v>229.31</v>
      </c>
      <c r="H338" s="91">
        <f t="shared" si="42"/>
        <v>47.7371138312932</v>
      </c>
      <c r="I338" s="210">
        <f t="shared" si="41"/>
        <v>22.931000000000001</v>
      </c>
      <c r="J338" s="57"/>
      <c r="K338" s="57"/>
      <c r="L338" s="57"/>
      <c r="M338" s="57"/>
    </row>
    <row r="339" spans="1:13" s="42" customFormat="1" x14ac:dyDescent="0.25">
      <c r="A339" s="17"/>
      <c r="B339" s="18">
        <v>34</v>
      </c>
      <c r="C339" s="25"/>
      <c r="D339" s="403" t="s">
        <v>85</v>
      </c>
      <c r="E339" s="246">
        <f>E340</f>
        <v>0</v>
      </c>
      <c r="F339" s="246">
        <f>F340</f>
        <v>0</v>
      </c>
      <c r="G339" s="246">
        <f>G340</f>
        <v>0</v>
      </c>
      <c r="H339" s="246"/>
      <c r="I339" s="74"/>
      <c r="J339" s="57"/>
      <c r="K339" s="57"/>
      <c r="L339" s="57"/>
      <c r="M339" s="57"/>
    </row>
    <row r="340" spans="1:13" x14ac:dyDescent="0.25">
      <c r="A340" s="44"/>
      <c r="B340" s="45">
        <v>343</v>
      </c>
      <c r="C340" s="47"/>
      <c r="D340" s="380" t="s">
        <v>51</v>
      </c>
      <c r="E340" s="247">
        <f>E342+E341</f>
        <v>0</v>
      </c>
      <c r="F340" s="450">
        <v>0</v>
      </c>
      <c r="G340" s="247">
        <f>G342+G341</f>
        <v>0</v>
      </c>
      <c r="H340" s="247"/>
      <c r="I340" s="87"/>
      <c r="J340" s="57"/>
      <c r="K340" s="57"/>
      <c r="L340" s="57"/>
      <c r="M340" s="57"/>
    </row>
    <row r="341" spans="1:13" s="34" customFormat="1" x14ac:dyDescent="0.25">
      <c r="A341" s="550">
        <v>3431</v>
      </c>
      <c r="B341" s="551"/>
      <c r="C341" s="552"/>
      <c r="D341" s="364" t="s">
        <v>86</v>
      </c>
      <c r="E341" s="236">
        <v>0</v>
      </c>
      <c r="F341" s="444">
        <v>0</v>
      </c>
      <c r="G341" s="236">
        <v>0</v>
      </c>
      <c r="H341" s="91"/>
      <c r="I341" s="210"/>
      <c r="J341" s="57"/>
      <c r="K341" s="57"/>
      <c r="L341" s="57"/>
      <c r="M341" s="57"/>
    </row>
    <row r="342" spans="1:13" s="15" customFormat="1" ht="19.5" customHeight="1" x14ac:dyDescent="0.25">
      <c r="A342" s="550">
        <v>3433</v>
      </c>
      <c r="B342" s="551"/>
      <c r="C342" s="552"/>
      <c r="D342" s="364" t="s">
        <v>87</v>
      </c>
      <c r="E342" s="236">
        <v>0</v>
      </c>
      <c r="F342" s="444">
        <v>0</v>
      </c>
      <c r="G342" s="236">
        <v>0</v>
      </c>
      <c r="H342" s="91"/>
      <c r="I342" s="210"/>
      <c r="J342" s="57"/>
      <c r="K342" s="57"/>
      <c r="L342" s="57"/>
      <c r="M342" s="57"/>
    </row>
    <row r="343" spans="1:13" s="20" customFormat="1" x14ac:dyDescent="0.25">
      <c r="A343" s="131"/>
      <c r="B343" s="132"/>
      <c r="C343" s="133">
        <v>4</v>
      </c>
      <c r="D343" s="387" t="s">
        <v>15</v>
      </c>
      <c r="E343" s="253">
        <f>E344</f>
        <v>0.51</v>
      </c>
      <c r="F343" s="253">
        <f>F344</f>
        <v>0</v>
      </c>
      <c r="G343" s="253">
        <f>G344</f>
        <v>0</v>
      </c>
      <c r="H343" s="234">
        <f t="shared" si="42"/>
        <v>0</v>
      </c>
      <c r="I343" s="73"/>
      <c r="J343" s="57"/>
      <c r="K343" s="57"/>
      <c r="L343" s="57"/>
      <c r="M343" s="57"/>
    </row>
    <row r="344" spans="1:13" s="42" customFormat="1" ht="21" customHeight="1" x14ac:dyDescent="0.25">
      <c r="A344" s="75"/>
      <c r="B344" s="76"/>
      <c r="C344" s="77">
        <v>42</v>
      </c>
      <c r="D344" s="416" t="s">
        <v>24</v>
      </c>
      <c r="E344" s="254">
        <f>E345+E348</f>
        <v>0.51</v>
      </c>
      <c r="F344" s="254">
        <f>F345+F348</f>
        <v>0</v>
      </c>
      <c r="G344" s="254">
        <f>G345+G348</f>
        <v>0</v>
      </c>
      <c r="H344" s="246">
        <f t="shared" si="42"/>
        <v>0</v>
      </c>
      <c r="I344" s="74"/>
      <c r="J344" s="57"/>
      <c r="K344" s="57"/>
      <c r="L344" s="57"/>
      <c r="M344" s="57"/>
    </row>
    <row r="345" spans="1:13" ht="18" customHeight="1" x14ac:dyDescent="0.25">
      <c r="A345" s="128"/>
      <c r="B345" s="129"/>
      <c r="C345" s="130">
        <v>422</v>
      </c>
      <c r="D345" s="417" t="s">
        <v>170</v>
      </c>
      <c r="E345" s="255">
        <f>E346</f>
        <v>0</v>
      </c>
      <c r="F345" s="255">
        <f>F346</f>
        <v>0</v>
      </c>
      <c r="G345" s="255">
        <f>G346</f>
        <v>0</v>
      </c>
      <c r="H345" s="218"/>
      <c r="I345" s="87"/>
      <c r="J345" s="57"/>
      <c r="K345" s="57"/>
      <c r="L345" s="57"/>
      <c r="M345" s="57"/>
    </row>
    <row r="346" spans="1:13" s="34" customFormat="1" x14ac:dyDescent="0.25">
      <c r="A346" s="61"/>
      <c r="B346" s="62"/>
      <c r="C346" s="63">
        <v>4226</v>
      </c>
      <c r="D346" s="418" t="s">
        <v>171</v>
      </c>
      <c r="E346" s="91">
        <v>0</v>
      </c>
      <c r="F346" s="91"/>
      <c r="G346" s="91">
        <v>0</v>
      </c>
      <c r="H346" s="91"/>
      <c r="I346" s="210"/>
      <c r="J346" s="57"/>
      <c r="K346" s="57"/>
      <c r="L346" s="57"/>
      <c r="M346" s="57"/>
    </row>
    <row r="347" spans="1:13" s="15" customFormat="1" x14ac:dyDescent="0.25">
      <c r="A347" s="550">
        <v>4227</v>
      </c>
      <c r="B347" s="551"/>
      <c r="C347" s="552"/>
      <c r="D347" s="148" t="s">
        <v>188</v>
      </c>
      <c r="E347" s="91">
        <v>0</v>
      </c>
      <c r="F347" s="91">
        <v>0</v>
      </c>
      <c r="G347" s="91">
        <v>0</v>
      </c>
      <c r="H347" s="91"/>
      <c r="I347" s="210"/>
      <c r="J347" s="57"/>
      <c r="K347" s="57"/>
      <c r="L347" s="57"/>
      <c r="M347" s="57"/>
    </row>
    <row r="348" spans="1:13" s="20" customFormat="1" x14ac:dyDescent="0.25">
      <c r="A348" s="80"/>
      <c r="B348" s="81"/>
      <c r="C348" s="82">
        <v>424</v>
      </c>
      <c r="D348" s="419" t="s">
        <v>131</v>
      </c>
      <c r="E348" s="218">
        <f>E349</f>
        <v>0.51</v>
      </c>
      <c r="F348" s="218">
        <f>F349</f>
        <v>0</v>
      </c>
      <c r="G348" s="218">
        <f>G349</f>
        <v>0</v>
      </c>
      <c r="H348" s="218"/>
      <c r="I348" s="87"/>
      <c r="J348" s="57"/>
      <c r="K348" s="57"/>
      <c r="L348" s="57"/>
      <c r="M348" s="57"/>
    </row>
    <row r="349" spans="1:13" s="42" customFormat="1" x14ac:dyDescent="0.25">
      <c r="A349" s="61"/>
      <c r="B349" s="62"/>
      <c r="C349" s="63">
        <v>4241</v>
      </c>
      <c r="D349" s="148" t="s">
        <v>104</v>
      </c>
      <c r="E349" s="91">
        <v>0.51</v>
      </c>
      <c r="F349" s="72">
        <v>0</v>
      </c>
      <c r="G349" s="91">
        <v>0</v>
      </c>
      <c r="H349" s="91"/>
      <c r="I349" s="210"/>
      <c r="J349" s="57"/>
      <c r="K349" s="57"/>
      <c r="L349" s="57"/>
      <c r="M349" s="57"/>
    </row>
    <row r="350" spans="1:13" ht="15.75" customHeight="1" x14ac:dyDescent="0.25">
      <c r="A350" s="555" t="s">
        <v>133</v>
      </c>
      <c r="B350" s="556"/>
      <c r="C350" s="557"/>
      <c r="D350" s="491" t="s">
        <v>132</v>
      </c>
      <c r="E350" s="91">
        <v>0</v>
      </c>
      <c r="F350" s="91">
        <v>0</v>
      </c>
      <c r="G350" s="91">
        <v>0</v>
      </c>
      <c r="H350" s="91"/>
      <c r="I350" s="492"/>
      <c r="J350" s="57"/>
      <c r="K350" s="57"/>
      <c r="L350" s="57"/>
      <c r="M350" s="57"/>
    </row>
    <row r="351" spans="1:13" s="42" customFormat="1" x14ac:dyDescent="0.25">
      <c r="A351" s="36"/>
      <c r="B351" s="38">
        <v>3</v>
      </c>
      <c r="C351" s="37"/>
      <c r="D351" s="367" t="s">
        <v>13</v>
      </c>
      <c r="E351" s="234">
        <f>E352+E558</f>
        <v>6048.16</v>
      </c>
      <c r="F351" s="234">
        <f>F352+F558</f>
        <v>6960</v>
      </c>
      <c r="G351" s="234">
        <f>G352</f>
        <v>4703.8399999999992</v>
      </c>
      <c r="H351" s="234">
        <f t="shared" si="42"/>
        <v>77.773074786381301</v>
      </c>
      <c r="I351" s="73">
        <f t="shared" ref="I351:I402" si="43">G351/F351*100</f>
        <v>67.583908045976997</v>
      </c>
      <c r="J351" s="57"/>
      <c r="K351" s="57"/>
      <c r="L351" s="57"/>
      <c r="M351" s="57"/>
    </row>
    <row r="352" spans="1:13" ht="17.25" customHeight="1" x14ac:dyDescent="0.25">
      <c r="A352" s="83"/>
      <c r="B352" s="84">
        <v>32</v>
      </c>
      <c r="C352" s="85"/>
      <c r="D352" s="420" t="s">
        <v>20</v>
      </c>
      <c r="E352" s="256">
        <f>E353+E358+E365+E375+E381</f>
        <v>5787.23</v>
      </c>
      <c r="F352" s="256">
        <f>F353+F358+F365+F375+F381</f>
        <v>6700</v>
      </c>
      <c r="G352" s="256">
        <f>G353+G358+G365+G375+G381</f>
        <v>4703.8399999999992</v>
      </c>
      <c r="H352" s="246">
        <f t="shared" si="42"/>
        <v>81.279645011516735</v>
      </c>
      <c r="I352" s="74">
        <f t="shared" si="43"/>
        <v>70.206567164179091</v>
      </c>
      <c r="J352" s="57"/>
      <c r="K352" s="57"/>
      <c r="L352" s="57"/>
      <c r="M352" s="57"/>
    </row>
    <row r="353" spans="1:13" s="34" customFormat="1" x14ac:dyDescent="0.25">
      <c r="A353" s="44"/>
      <c r="B353" s="50">
        <v>321</v>
      </c>
      <c r="C353" s="46"/>
      <c r="D353" s="366" t="s">
        <v>27</v>
      </c>
      <c r="E353" s="218">
        <f>E354+E355+E356+E357</f>
        <v>510</v>
      </c>
      <c r="F353" s="218">
        <f>F354+F355+F356+F357</f>
        <v>100</v>
      </c>
      <c r="G353" s="218">
        <f>G354+G355+G356+G357</f>
        <v>0</v>
      </c>
      <c r="H353" s="218">
        <f t="shared" si="42"/>
        <v>0</v>
      </c>
      <c r="I353" s="87">
        <f t="shared" si="43"/>
        <v>0</v>
      </c>
      <c r="J353" s="57"/>
      <c r="K353" s="57"/>
      <c r="L353" s="57"/>
      <c r="M353" s="57"/>
    </row>
    <row r="354" spans="1:13" s="57" customFormat="1" x14ac:dyDescent="0.25">
      <c r="A354" s="550">
        <v>3211</v>
      </c>
      <c r="B354" s="551"/>
      <c r="C354" s="552"/>
      <c r="D354" s="364" t="s">
        <v>28</v>
      </c>
      <c r="E354" s="91">
        <v>510</v>
      </c>
      <c r="F354" s="72">
        <v>0</v>
      </c>
      <c r="G354" s="91">
        <v>0</v>
      </c>
      <c r="H354" s="91">
        <f t="shared" si="42"/>
        <v>0</v>
      </c>
      <c r="I354" s="210"/>
    </row>
    <row r="355" spans="1:13" s="15" customFormat="1" x14ac:dyDescent="0.25">
      <c r="A355" s="550">
        <v>3212</v>
      </c>
      <c r="B355" s="551"/>
      <c r="C355" s="552"/>
      <c r="D355" s="364" t="s">
        <v>175</v>
      </c>
      <c r="E355" s="91">
        <v>0</v>
      </c>
      <c r="F355" s="72">
        <v>0</v>
      </c>
      <c r="G355" s="91">
        <v>0</v>
      </c>
      <c r="H355" s="91"/>
      <c r="I355" s="210"/>
      <c r="J355" s="57"/>
      <c r="K355" s="57"/>
      <c r="L355" s="57"/>
      <c r="M355" s="57"/>
    </row>
    <row r="356" spans="1:13" s="20" customFormat="1" x14ac:dyDescent="0.25">
      <c r="A356" s="550">
        <v>3213</v>
      </c>
      <c r="B356" s="551"/>
      <c r="C356" s="552"/>
      <c r="D356" s="364" t="s">
        <v>29</v>
      </c>
      <c r="E356" s="91">
        <v>0</v>
      </c>
      <c r="F356" s="72">
        <v>100</v>
      </c>
      <c r="G356" s="91">
        <v>0</v>
      </c>
      <c r="H356" s="91"/>
      <c r="I356" s="210">
        <f t="shared" si="43"/>
        <v>0</v>
      </c>
      <c r="J356" s="57"/>
      <c r="K356" s="57"/>
      <c r="L356" s="57"/>
      <c r="M356" s="57"/>
    </row>
    <row r="357" spans="1:13" s="42" customFormat="1" x14ac:dyDescent="0.25">
      <c r="A357" s="550">
        <v>3214</v>
      </c>
      <c r="B357" s="551"/>
      <c r="C357" s="552"/>
      <c r="D357" s="364" t="s">
        <v>30</v>
      </c>
      <c r="E357" s="91">
        <v>0</v>
      </c>
      <c r="F357" s="72">
        <v>0</v>
      </c>
      <c r="G357" s="91">
        <v>0</v>
      </c>
      <c r="H357" s="91"/>
      <c r="I357" s="210"/>
      <c r="J357" s="57"/>
      <c r="K357" s="57"/>
      <c r="L357" s="57"/>
      <c r="M357" s="57"/>
    </row>
    <row r="358" spans="1:13" x14ac:dyDescent="0.25">
      <c r="A358" s="44"/>
      <c r="B358" s="45">
        <v>322</v>
      </c>
      <c r="C358" s="46"/>
      <c r="D358" s="366" t="s">
        <v>31</v>
      </c>
      <c r="E358" s="218">
        <f>SUM(E359:E364)</f>
        <v>4806.12</v>
      </c>
      <c r="F358" s="218">
        <f>SUM(F359:F364)</f>
        <v>2800</v>
      </c>
      <c r="G358" s="218">
        <f>SUM(G359:G364)</f>
        <v>4263.4799999999996</v>
      </c>
      <c r="H358" s="218">
        <f t="shared" si="42"/>
        <v>88.709395520711084</v>
      </c>
      <c r="I358" s="87">
        <f t="shared" si="43"/>
        <v>152.26714285714286</v>
      </c>
      <c r="J358" s="57"/>
      <c r="K358" s="57"/>
      <c r="L358" s="57"/>
      <c r="M358" s="57"/>
    </row>
    <row r="359" spans="1:13" s="15" customFormat="1" x14ac:dyDescent="0.25">
      <c r="A359" s="550">
        <v>3221</v>
      </c>
      <c r="B359" s="551"/>
      <c r="C359" s="552"/>
      <c r="D359" s="371" t="s">
        <v>32</v>
      </c>
      <c r="E359" s="91">
        <v>0</v>
      </c>
      <c r="F359" s="72">
        <v>300</v>
      </c>
      <c r="G359" s="91">
        <v>0</v>
      </c>
      <c r="H359" s="91"/>
      <c r="I359" s="210">
        <f t="shared" si="43"/>
        <v>0</v>
      </c>
      <c r="J359" s="57"/>
      <c r="K359" s="57"/>
      <c r="L359" s="57"/>
      <c r="M359" s="57"/>
    </row>
    <row r="360" spans="1:13" s="20" customFormat="1" x14ac:dyDescent="0.25">
      <c r="A360" s="550">
        <v>3222</v>
      </c>
      <c r="B360" s="551"/>
      <c r="C360" s="552"/>
      <c r="D360" s="371" t="s">
        <v>63</v>
      </c>
      <c r="E360" s="91">
        <v>0</v>
      </c>
      <c r="F360" s="72">
        <v>0</v>
      </c>
      <c r="G360" s="91">
        <v>0</v>
      </c>
      <c r="H360" s="91"/>
      <c r="I360" s="210"/>
      <c r="J360" s="57"/>
      <c r="K360" s="57"/>
      <c r="L360" s="57"/>
      <c r="M360" s="57"/>
    </row>
    <row r="361" spans="1:13" s="42" customFormat="1" x14ac:dyDescent="0.25">
      <c r="A361" s="550">
        <v>3223</v>
      </c>
      <c r="B361" s="551"/>
      <c r="C361" s="552"/>
      <c r="D361" s="371" t="s">
        <v>33</v>
      </c>
      <c r="E361" s="91">
        <v>3205.15</v>
      </c>
      <c r="F361" s="72">
        <v>2500</v>
      </c>
      <c r="G361" s="91">
        <v>4263.4799999999996</v>
      </c>
      <c r="H361" s="91"/>
      <c r="I361" s="210">
        <f t="shared" si="43"/>
        <v>170.53919999999999</v>
      </c>
      <c r="J361" s="57"/>
      <c r="K361" s="57"/>
      <c r="L361" s="57"/>
      <c r="M361" s="57"/>
    </row>
    <row r="362" spans="1:13" x14ac:dyDescent="0.25">
      <c r="A362" s="550">
        <v>3224</v>
      </c>
      <c r="B362" s="551"/>
      <c r="C362" s="552"/>
      <c r="D362" s="371" t="s">
        <v>56</v>
      </c>
      <c r="E362" s="91">
        <v>0</v>
      </c>
      <c r="F362" s="72">
        <v>0</v>
      </c>
      <c r="G362" s="91">
        <v>0</v>
      </c>
      <c r="H362" s="91"/>
      <c r="I362" s="210"/>
      <c r="J362" s="57"/>
      <c r="K362" s="57"/>
      <c r="L362" s="57"/>
      <c r="M362" s="57"/>
    </row>
    <row r="363" spans="1:13" x14ac:dyDescent="0.25">
      <c r="A363" s="550">
        <v>3225</v>
      </c>
      <c r="B363" s="551"/>
      <c r="C363" s="552"/>
      <c r="D363" s="371" t="s">
        <v>34</v>
      </c>
      <c r="E363" s="91">
        <v>1600.97</v>
      </c>
      <c r="F363" s="72">
        <v>0</v>
      </c>
      <c r="G363" s="91">
        <v>0</v>
      </c>
      <c r="H363" s="91"/>
      <c r="I363" s="210"/>
      <c r="J363" s="57"/>
      <c r="K363" s="57"/>
      <c r="L363" s="57"/>
      <c r="M363" s="57"/>
    </row>
    <row r="364" spans="1:13" x14ac:dyDescent="0.25">
      <c r="A364" s="550">
        <v>3227</v>
      </c>
      <c r="B364" s="551"/>
      <c r="C364" s="552"/>
      <c r="D364" s="371" t="s">
        <v>81</v>
      </c>
      <c r="E364" s="91">
        <v>0</v>
      </c>
      <c r="F364" s="72">
        <v>0</v>
      </c>
      <c r="G364" s="91">
        <v>0</v>
      </c>
      <c r="H364" s="91"/>
      <c r="I364" s="210"/>
      <c r="J364" s="57"/>
      <c r="K364" s="57"/>
      <c r="L364" s="57"/>
      <c r="M364" s="57"/>
    </row>
    <row r="365" spans="1:13" x14ac:dyDescent="0.25">
      <c r="A365" s="44"/>
      <c r="B365" s="45">
        <v>323</v>
      </c>
      <c r="C365" s="46"/>
      <c r="D365" s="366" t="s">
        <v>36</v>
      </c>
      <c r="E365" s="218">
        <f>SUM(E366:E374)</f>
        <v>72.95</v>
      </c>
      <c r="F365" s="218">
        <f>SUM(F366:F374)</f>
        <v>2800</v>
      </c>
      <c r="G365" s="218">
        <f>SUM(G366:G374)</f>
        <v>440.36</v>
      </c>
      <c r="H365" s="218">
        <f t="shared" si="42"/>
        <v>603.64633310486636</v>
      </c>
      <c r="I365" s="87">
        <f t="shared" si="43"/>
        <v>15.727142857142859</v>
      </c>
      <c r="J365" s="57"/>
      <c r="K365" s="57"/>
      <c r="L365" s="57"/>
      <c r="M365" s="57"/>
    </row>
    <row r="366" spans="1:13" x14ac:dyDescent="0.25">
      <c r="A366" s="4"/>
      <c r="B366" s="551">
        <v>3231</v>
      </c>
      <c r="C366" s="552"/>
      <c r="D366" s="364" t="s">
        <v>37</v>
      </c>
      <c r="E366" s="91">
        <v>0</v>
      </c>
      <c r="F366" s="72">
        <v>0</v>
      </c>
      <c r="G366" s="91">
        <v>0</v>
      </c>
      <c r="H366" s="91"/>
      <c r="I366" s="210"/>
      <c r="J366" s="57"/>
      <c r="K366" s="57"/>
      <c r="L366" s="57"/>
      <c r="M366" s="57"/>
    </row>
    <row r="367" spans="1:13" x14ac:dyDescent="0.25">
      <c r="A367" s="4"/>
      <c r="B367" s="551">
        <v>3232</v>
      </c>
      <c r="C367" s="552"/>
      <c r="D367" s="364" t="s">
        <v>57</v>
      </c>
      <c r="E367" s="91">
        <v>0</v>
      </c>
      <c r="F367" s="72">
        <v>0</v>
      </c>
      <c r="G367" s="91">
        <v>0</v>
      </c>
      <c r="H367" s="91"/>
      <c r="I367" s="210"/>
      <c r="J367" s="57"/>
      <c r="K367" s="57"/>
      <c r="L367" s="57"/>
      <c r="M367" s="57"/>
    </row>
    <row r="368" spans="1:13" x14ac:dyDescent="0.25">
      <c r="A368" s="4"/>
      <c r="B368" s="551">
        <v>3233</v>
      </c>
      <c r="C368" s="552"/>
      <c r="D368" s="364" t="s">
        <v>38</v>
      </c>
      <c r="E368" s="91">
        <v>0</v>
      </c>
      <c r="F368" s="72">
        <v>0</v>
      </c>
      <c r="G368" s="91">
        <v>0</v>
      </c>
      <c r="H368" s="91"/>
      <c r="I368" s="210"/>
      <c r="J368" s="57"/>
      <c r="K368" s="57"/>
      <c r="L368" s="57"/>
      <c r="M368" s="57"/>
    </row>
    <row r="369" spans="1:13" x14ac:dyDescent="0.25">
      <c r="A369" s="4"/>
      <c r="B369" s="551">
        <v>3234</v>
      </c>
      <c r="C369" s="552"/>
      <c r="D369" s="364" t="s">
        <v>39</v>
      </c>
      <c r="E369" s="91">
        <v>72.95</v>
      </c>
      <c r="F369" s="72">
        <v>2500</v>
      </c>
      <c r="G369" s="91">
        <v>440.36</v>
      </c>
      <c r="H369" s="91">
        <f t="shared" si="42"/>
        <v>603.64633310486636</v>
      </c>
      <c r="I369" s="210">
        <f t="shared" si="43"/>
        <v>17.6144</v>
      </c>
      <c r="J369" s="57"/>
      <c r="K369" s="57"/>
      <c r="L369" s="57"/>
      <c r="M369" s="57"/>
    </row>
    <row r="370" spans="1:13" x14ac:dyDescent="0.25">
      <c r="A370" s="4"/>
      <c r="B370" s="551">
        <v>3235</v>
      </c>
      <c r="C370" s="552"/>
      <c r="D370" s="364" t="s">
        <v>40</v>
      </c>
      <c r="E370" s="91">
        <v>0</v>
      </c>
      <c r="F370" s="72">
        <v>0</v>
      </c>
      <c r="G370" s="91">
        <v>0</v>
      </c>
      <c r="H370" s="91"/>
      <c r="I370" s="210"/>
      <c r="J370" s="57"/>
      <c r="K370" s="57"/>
      <c r="L370" s="57"/>
      <c r="M370" s="57"/>
    </row>
    <row r="371" spans="1:13" x14ac:dyDescent="0.25">
      <c r="A371" s="4"/>
      <c r="B371" s="551">
        <v>3236</v>
      </c>
      <c r="C371" s="552"/>
      <c r="D371" s="364" t="s">
        <v>41</v>
      </c>
      <c r="E371" s="91">
        <v>0</v>
      </c>
      <c r="F371" s="72">
        <v>0</v>
      </c>
      <c r="G371" s="91">
        <v>0</v>
      </c>
      <c r="H371" s="91"/>
      <c r="I371" s="210"/>
      <c r="J371" s="57"/>
      <c r="K371" s="57"/>
      <c r="L371" s="57"/>
      <c r="M371" s="57"/>
    </row>
    <row r="372" spans="1:13" x14ac:dyDescent="0.25">
      <c r="A372" s="4"/>
      <c r="B372" s="551">
        <v>3237</v>
      </c>
      <c r="C372" s="552"/>
      <c r="D372" s="364" t="s">
        <v>42</v>
      </c>
      <c r="E372" s="236">
        <v>0</v>
      </c>
      <c r="F372" s="444">
        <v>0</v>
      </c>
      <c r="G372" s="236">
        <v>0</v>
      </c>
      <c r="H372" s="91"/>
      <c r="I372" s="210"/>
      <c r="J372" s="57"/>
      <c r="K372" s="57"/>
      <c r="L372" s="57"/>
      <c r="M372" s="57"/>
    </row>
    <row r="373" spans="1:13" x14ac:dyDescent="0.25">
      <c r="A373" s="4"/>
      <c r="B373" s="551">
        <v>3238</v>
      </c>
      <c r="C373" s="552"/>
      <c r="D373" s="364" t="s">
        <v>43</v>
      </c>
      <c r="E373" s="236">
        <v>0</v>
      </c>
      <c r="F373" s="444">
        <v>0</v>
      </c>
      <c r="G373" s="236">
        <v>0</v>
      </c>
      <c r="H373" s="91"/>
      <c r="I373" s="210"/>
      <c r="J373" s="57"/>
      <c r="K373" s="57"/>
      <c r="L373" s="57"/>
      <c r="M373" s="57"/>
    </row>
    <row r="374" spans="1:13" x14ac:dyDescent="0.25">
      <c r="A374" s="4"/>
      <c r="B374" s="551">
        <v>3239</v>
      </c>
      <c r="C374" s="552"/>
      <c r="D374" s="364" t="s">
        <v>44</v>
      </c>
      <c r="E374" s="236">
        <v>0</v>
      </c>
      <c r="F374" s="444">
        <v>300</v>
      </c>
      <c r="G374" s="236">
        <v>0</v>
      </c>
      <c r="H374" s="91"/>
      <c r="I374" s="210">
        <f t="shared" si="43"/>
        <v>0</v>
      </c>
      <c r="J374" s="57"/>
      <c r="K374" s="57"/>
      <c r="L374" s="57"/>
      <c r="M374" s="57"/>
    </row>
    <row r="375" spans="1:13" x14ac:dyDescent="0.25">
      <c r="A375" s="44"/>
      <c r="B375" s="45">
        <v>329</v>
      </c>
      <c r="C375" s="47"/>
      <c r="D375" s="395" t="s">
        <v>45</v>
      </c>
      <c r="E375" s="247">
        <f>SUM(E376:E380)</f>
        <v>0</v>
      </c>
      <c r="F375" s="247">
        <f>SUM(F376:F380)</f>
        <v>1000</v>
      </c>
      <c r="G375" s="247">
        <f>SUM(G376:G380)</f>
        <v>0</v>
      </c>
      <c r="H375" s="218"/>
      <c r="I375" s="87">
        <f t="shared" si="43"/>
        <v>0</v>
      </c>
      <c r="J375" s="57"/>
      <c r="K375" s="57"/>
      <c r="L375" s="57"/>
      <c r="M375" s="57"/>
    </row>
    <row r="376" spans="1:13" x14ac:dyDescent="0.25">
      <c r="A376" s="550">
        <v>3292</v>
      </c>
      <c r="B376" s="551"/>
      <c r="C376" s="552"/>
      <c r="D376" s="364" t="s">
        <v>46</v>
      </c>
      <c r="E376" s="236">
        <v>0</v>
      </c>
      <c r="F376" s="444">
        <v>0</v>
      </c>
      <c r="G376" s="236">
        <v>0</v>
      </c>
      <c r="H376" s="91"/>
      <c r="I376" s="210"/>
      <c r="J376" s="57"/>
      <c r="K376" s="57"/>
      <c r="L376" s="57"/>
      <c r="M376" s="57"/>
    </row>
    <row r="377" spans="1:13" x14ac:dyDescent="0.25">
      <c r="A377" s="550">
        <v>3294</v>
      </c>
      <c r="B377" s="551"/>
      <c r="C377" s="552"/>
      <c r="D377" s="364" t="s">
        <v>82</v>
      </c>
      <c r="E377" s="236">
        <v>0</v>
      </c>
      <c r="F377" s="444">
        <v>0</v>
      </c>
      <c r="G377" s="236">
        <v>0</v>
      </c>
      <c r="H377" s="91"/>
      <c r="I377" s="210"/>
      <c r="J377" s="57"/>
      <c r="K377" s="57"/>
      <c r="L377" s="57"/>
      <c r="M377" s="57"/>
    </row>
    <row r="378" spans="1:13" x14ac:dyDescent="0.25">
      <c r="A378" s="550">
        <v>3295</v>
      </c>
      <c r="B378" s="551"/>
      <c r="C378" s="552"/>
      <c r="D378" s="364" t="s">
        <v>83</v>
      </c>
      <c r="E378" s="236">
        <v>0</v>
      </c>
      <c r="F378" s="444">
        <v>0</v>
      </c>
      <c r="G378" s="236">
        <v>0</v>
      </c>
      <c r="H378" s="91"/>
      <c r="I378" s="210"/>
      <c r="J378" s="57"/>
      <c r="K378" s="57"/>
      <c r="L378" s="57"/>
      <c r="M378" s="57"/>
    </row>
    <row r="379" spans="1:13" x14ac:dyDescent="0.25">
      <c r="A379" s="550">
        <v>3296</v>
      </c>
      <c r="B379" s="551"/>
      <c r="C379" s="552"/>
      <c r="D379" s="364" t="s">
        <v>84</v>
      </c>
      <c r="E379" s="236">
        <v>0</v>
      </c>
      <c r="F379" s="444">
        <v>0</v>
      </c>
      <c r="G379" s="236">
        <v>0</v>
      </c>
      <c r="H379" s="91"/>
      <c r="I379" s="210"/>
      <c r="J379" s="57"/>
      <c r="K379" s="57"/>
      <c r="L379" s="57"/>
      <c r="M379" s="57"/>
    </row>
    <row r="380" spans="1:13" x14ac:dyDescent="0.25">
      <c r="A380" s="550">
        <v>3299</v>
      </c>
      <c r="B380" s="551"/>
      <c r="C380" s="552"/>
      <c r="D380" s="364" t="s">
        <v>45</v>
      </c>
      <c r="E380" s="236">
        <v>0</v>
      </c>
      <c r="F380" s="444">
        <v>1000</v>
      </c>
      <c r="G380" s="236">
        <v>0</v>
      </c>
      <c r="H380" s="91"/>
      <c r="I380" s="210">
        <f t="shared" si="43"/>
        <v>0</v>
      </c>
      <c r="J380" s="57"/>
      <c r="K380" s="57"/>
      <c r="L380" s="57"/>
      <c r="M380" s="57"/>
    </row>
    <row r="381" spans="1:13" x14ac:dyDescent="0.25">
      <c r="A381" s="613">
        <v>372</v>
      </c>
      <c r="B381" s="614"/>
      <c r="C381" s="615"/>
      <c r="D381" s="395" t="s">
        <v>71</v>
      </c>
      <c r="E381" s="247">
        <f>E382</f>
        <v>398.16</v>
      </c>
      <c r="F381" s="450">
        <v>0</v>
      </c>
      <c r="G381" s="247">
        <f>G382</f>
        <v>0</v>
      </c>
      <c r="H381" s="218"/>
      <c r="I381" s="87"/>
      <c r="J381" s="57"/>
      <c r="K381" s="57"/>
      <c r="L381" s="57"/>
      <c r="M381" s="57"/>
    </row>
    <row r="382" spans="1:13" x14ac:dyDescent="0.25">
      <c r="A382" s="550">
        <v>3722</v>
      </c>
      <c r="B382" s="551"/>
      <c r="C382" s="552"/>
      <c r="D382" s="148" t="s">
        <v>213</v>
      </c>
      <c r="E382" s="236">
        <v>398.16</v>
      </c>
      <c r="F382" s="444">
        <v>0</v>
      </c>
      <c r="G382" s="236">
        <v>0</v>
      </c>
      <c r="H382" s="91"/>
      <c r="I382" s="210"/>
      <c r="J382" s="57"/>
      <c r="K382" s="57"/>
      <c r="L382" s="57"/>
      <c r="M382" s="57"/>
    </row>
    <row r="383" spans="1:13" x14ac:dyDescent="0.25">
      <c r="A383" s="561" t="s">
        <v>140</v>
      </c>
      <c r="B383" s="562"/>
      <c r="C383" s="563"/>
      <c r="D383" s="422" t="s">
        <v>134</v>
      </c>
      <c r="E383" s="91"/>
      <c r="F383" s="72"/>
      <c r="G383" s="91"/>
      <c r="H383" s="91"/>
      <c r="I383" s="210"/>
      <c r="J383" s="57"/>
      <c r="K383" s="57"/>
      <c r="L383" s="57"/>
      <c r="M383" s="57"/>
    </row>
    <row r="384" spans="1:13" x14ac:dyDescent="0.25">
      <c r="A384" s="189"/>
      <c r="B384" s="190"/>
      <c r="C384" s="66"/>
      <c r="D384" s="422"/>
      <c r="E384" s="91"/>
      <c r="F384" s="72"/>
      <c r="G384" s="91"/>
      <c r="H384" s="91"/>
      <c r="I384" s="210"/>
      <c r="J384" s="57"/>
      <c r="K384" s="57"/>
      <c r="L384" s="57"/>
      <c r="M384" s="57"/>
    </row>
    <row r="385" spans="1:13" x14ac:dyDescent="0.25">
      <c r="A385" s="36"/>
      <c r="B385" s="38">
        <v>3</v>
      </c>
      <c r="C385" s="37"/>
      <c r="D385" s="367" t="s">
        <v>13</v>
      </c>
      <c r="E385" s="234">
        <f t="shared" ref="E385:G385" si="44">E386</f>
        <v>980.55</v>
      </c>
      <c r="F385" s="73">
        <v>0</v>
      </c>
      <c r="G385" s="234">
        <f t="shared" si="44"/>
        <v>100</v>
      </c>
      <c r="H385" s="73">
        <f t="shared" ref="H385:H445" si="45">G385/E385*100</f>
        <v>10.198358064351639</v>
      </c>
      <c r="I385" s="73"/>
      <c r="J385" s="57"/>
      <c r="K385" s="57"/>
      <c r="L385" s="57"/>
      <c r="M385" s="57"/>
    </row>
    <row r="386" spans="1:13" x14ac:dyDescent="0.25">
      <c r="A386" s="373"/>
      <c r="B386" s="374">
        <v>32</v>
      </c>
      <c r="C386" s="375"/>
      <c r="D386" s="423" t="s">
        <v>20</v>
      </c>
      <c r="E386" s="255">
        <f>E387+E394</f>
        <v>980.55</v>
      </c>
      <c r="F386" s="255">
        <f t="shared" ref="F386:G386" si="46">F387+F394</f>
        <v>0</v>
      </c>
      <c r="G386" s="255">
        <f t="shared" si="46"/>
        <v>100</v>
      </c>
      <c r="H386" s="255">
        <f t="shared" si="45"/>
        <v>10.198358064351639</v>
      </c>
      <c r="I386" s="255"/>
      <c r="J386" s="57"/>
      <c r="K386" s="57"/>
      <c r="L386" s="57"/>
      <c r="M386" s="57"/>
    </row>
    <row r="387" spans="1:13" x14ac:dyDescent="0.25">
      <c r="A387" s="44"/>
      <c r="B387" s="45">
        <v>322</v>
      </c>
      <c r="C387" s="46"/>
      <c r="D387" s="366" t="s">
        <v>31</v>
      </c>
      <c r="E387" s="218">
        <f>SUM(E388:E393)</f>
        <v>980.55</v>
      </c>
      <c r="F387" s="218">
        <f t="shared" ref="F387:G387" si="47">SUM(F388:F393)</f>
        <v>0</v>
      </c>
      <c r="G387" s="218">
        <f t="shared" si="47"/>
        <v>0</v>
      </c>
      <c r="H387" s="218">
        <f t="shared" si="45"/>
        <v>0</v>
      </c>
      <c r="I387" s="218"/>
      <c r="J387" s="57"/>
      <c r="K387" s="57"/>
      <c r="L387" s="57"/>
      <c r="M387" s="57"/>
    </row>
    <row r="388" spans="1:13" x14ac:dyDescent="0.25">
      <c r="A388" s="550">
        <v>3221</v>
      </c>
      <c r="B388" s="551"/>
      <c r="C388" s="552"/>
      <c r="D388" t="s">
        <v>141</v>
      </c>
      <c r="E388" s="91">
        <v>650.79999999999995</v>
      </c>
      <c r="F388" s="72">
        <v>0</v>
      </c>
      <c r="G388" s="91">
        <v>0</v>
      </c>
      <c r="H388" s="91">
        <f t="shared" si="45"/>
        <v>0</v>
      </c>
      <c r="I388" s="210"/>
      <c r="J388" s="57"/>
      <c r="K388" s="57"/>
      <c r="L388" s="57"/>
      <c r="M388" s="57"/>
    </row>
    <row r="389" spans="1:13" x14ac:dyDescent="0.25">
      <c r="A389" s="550">
        <v>3222</v>
      </c>
      <c r="B389" s="551"/>
      <c r="C389" s="552"/>
      <c r="D389" s="371" t="s">
        <v>63</v>
      </c>
      <c r="E389" s="91">
        <v>0</v>
      </c>
      <c r="F389" s="72">
        <v>0</v>
      </c>
      <c r="G389" s="91">
        <v>0</v>
      </c>
      <c r="H389" s="91"/>
      <c r="I389" s="210"/>
      <c r="J389" s="57"/>
      <c r="K389" s="57"/>
      <c r="L389" s="57"/>
      <c r="M389" s="57"/>
    </row>
    <row r="390" spans="1:13" x14ac:dyDescent="0.25">
      <c r="A390" s="61"/>
      <c r="B390" s="62"/>
      <c r="C390" s="63">
        <v>3223</v>
      </c>
      <c r="D390" s="371" t="s">
        <v>172</v>
      </c>
      <c r="E390" s="91">
        <v>0</v>
      </c>
      <c r="F390" s="72">
        <v>0</v>
      </c>
      <c r="G390" s="91">
        <v>0</v>
      </c>
      <c r="H390" s="91"/>
      <c r="I390" s="210"/>
      <c r="J390" s="57"/>
      <c r="K390" s="57"/>
      <c r="L390" s="57"/>
      <c r="M390" s="57"/>
    </row>
    <row r="391" spans="1:13" x14ac:dyDescent="0.25">
      <c r="A391" s="550">
        <v>3224</v>
      </c>
      <c r="B391" s="551"/>
      <c r="C391" s="552"/>
      <c r="D391" s="371" t="s">
        <v>94</v>
      </c>
      <c r="E391" s="91">
        <v>0</v>
      </c>
      <c r="F391" s="72">
        <v>0</v>
      </c>
      <c r="G391" s="91">
        <v>0</v>
      </c>
      <c r="H391" s="91"/>
      <c r="I391" s="210"/>
      <c r="J391" s="57"/>
      <c r="K391" s="57"/>
      <c r="L391" s="57"/>
      <c r="M391" s="57"/>
    </row>
    <row r="392" spans="1:13" x14ac:dyDescent="0.25">
      <c r="A392" s="550">
        <v>3225</v>
      </c>
      <c r="B392" s="551"/>
      <c r="C392" s="552"/>
      <c r="D392" s="371" t="s">
        <v>34</v>
      </c>
      <c r="E392" s="91">
        <v>329.75</v>
      </c>
      <c r="F392" s="72">
        <v>0</v>
      </c>
      <c r="G392" s="91">
        <v>0</v>
      </c>
      <c r="H392" s="91">
        <f t="shared" si="45"/>
        <v>0</v>
      </c>
      <c r="I392" s="210"/>
      <c r="J392" s="57"/>
      <c r="K392" s="57"/>
      <c r="L392" s="57"/>
      <c r="M392" s="57"/>
    </row>
    <row r="393" spans="1:13" x14ac:dyDescent="0.25">
      <c r="A393" s="550">
        <v>3227</v>
      </c>
      <c r="B393" s="551"/>
      <c r="C393" s="552"/>
      <c r="D393" s="148" t="s">
        <v>81</v>
      </c>
      <c r="E393" s="91">
        <v>0</v>
      </c>
      <c r="F393" s="72">
        <v>0</v>
      </c>
      <c r="G393" s="91">
        <v>0</v>
      </c>
      <c r="H393" s="91"/>
      <c r="I393" s="210"/>
      <c r="J393" s="57"/>
      <c r="K393" s="57"/>
      <c r="L393" s="57"/>
      <c r="M393" s="57"/>
    </row>
    <row r="394" spans="1:13" x14ac:dyDescent="0.25">
      <c r="A394" s="373"/>
      <c r="B394" s="374">
        <v>38</v>
      </c>
      <c r="C394" s="375"/>
      <c r="D394" s="423" t="s">
        <v>258</v>
      </c>
      <c r="E394" s="255">
        <f t="shared" ref="E394" si="48">E395</f>
        <v>0</v>
      </c>
      <c r="F394" s="453">
        <v>0</v>
      </c>
      <c r="G394" s="255">
        <v>100</v>
      </c>
      <c r="H394" s="255"/>
      <c r="I394" s="255"/>
      <c r="J394" s="57"/>
      <c r="K394" s="57"/>
      <c r="L394" s="57"/>
      <c r="M394" s="57"/>
    </row>
    <row r="395" spans="1:13" x14ac:dyDescent="0.25">
      <c r="A395" s="553">
        <v>381</v>
      </c>
      <c r="B395" s="553"/>
      <c r="C395" s="554"/>
      <c r="D395" s="489" t="s">
        <v>259</v>
      </c>
      <c r="E395" s="490">
        <v>0</v>
      </c>
      <c r="F395" s="490">
        <v>0</v>
      </c>
      <c r="G395" s="490">
        <v>100</v>
      </c>
      <c r="H395" s="218"/>
      <c r="I395" s="46"/>
      <c r="J395" s="57"/>
      <c r="K395" s="57"/>
      <c r="L395" s="57"/>
      <c r="M395" s="57"/>
    </row>
    <row r="396" spans="1:13" x14ac:dyDescent="0.25">
      <c r="A396" s="550">
        <v>3811</v>
      </c>
      <c r="B396" s="551"/>
      <c r="C396" s="552"/>
      <c r="D396" s="148" t="s">
        <v>257</v>
      </c>
      <c r="E396" s="91">
        <v>0</v>
      </c>
      <c r="F396" s="72">
        <v>0</v>
      </c>
      <c r="G396" s="91">
        <v>100</v>
      </c>
      <c r="H396" s="91"/>
      <c r="I396" s="210"/>
      <c r="J396" s="57"/>
      <c r="K396" s="57"/>
      <c r="L396" s="57"/>
      <c r="M396" s="57"/>
    </row>
    <row r="397" spans="1:13" x14ac:dyDescent="0.25">
      <c r="A397" s="36"/>
      <c r="B397" s="38">
        <v>4</v>
      </c>
      <c r="C397" s="37"/>
      <c r="D397" s="408" t="s">
        <v>15</v>
      </c>
      <c r="E397" s="234">
        <f t="shared" ref="E397:G399" si="49">E398</f>
        <v>0</v>
      </c>
      <c r="F397" s="234">
        <f t="shared" si="49"/>
        <v>0</v>
      </c>
      <c r="G397" s="234">
        <f t="shared" si="49"/>
        <v>0</v>
      </c>
      <c r="H397" s="234"/>
      <c r="I397" s="73"/>
      <c r="J397" s="57"/>
      <c r="K397" s="57"/>
      <c r="L397" s="57"/>
      <c r="M397" s="57"/>
    </row>
    <row r="398" spans="1:13" x14ac:dyDescent="0.25">
      <c r="A398" s="17"/>
      <c r="B398" s="43">
        <v>45</v>
      </c>
      <c r="C398" s="19"/>
      <c r="D398" s="409" t="s">
        <v>77</v>
      </c>
      <c r="E398" s="242">
        <f t="shared" si="49"/>
        <v>0</v>
      </c>
      <c r="F398" s="242">
        <f t="shared" si="49"/>
        <v>0</v>
      </c>
      <c r="G398" s="242">
        <f t="shared" si="49"/>
        <v>0</v>
      </c>
      <c r="H398" s="246"/>
      <c r="I398" s="74"/>
      <c r="J398" s="57"/>
      <c r="K398" s="57"/>
      <c r="L398" s="57"/>
      <c r="M398" s="57"/>
    </row>
    <row r="399" spans="1:13" x14ac:dyDescent="0.25">
      <c r="A399" s="44"/>
      <c r="B399" s="50">
        <v>451</v>
      </c>
      <c r="C399" s="46"/>
      <c r="D399" s="410" t="s">
        <v>78</v>
      </c>
      <c r="E399" s="218">
        <f t="shared" si="49"/>
        <v>0</v>
      </c>
      <c r="F399" s="218">
        <f t="shared" si="49"/>
        <v>0</v>
      </c>
      <c r="G399" s="218">
        <f t="shared" si="49"/>
        <v>0</v>
      </c>
      <c r="H399" s="218"/>
      <c r="I399" s="87"/>
      <c r="J399" s="57"/>
      <c r="K399" s="57"/>
      <c r="L399" s="57"/>
      <c r="M399" s="57"/>
    </row>
    <row r="400" spans="1:13" x14ac:dyDescent="0.25">
      <c r="A400" s="550">
        <v>4511</v>
      </c>
      <c r="B400" s="551"/>
      <c r="C400" s="552"/>
      <c r="D400" s="364" t="s">
        <v>78</v>
      </c>
      <c r="E400" s="91">
        <v>0</v>
      </c>
      <c r="F400" s="72">
        <v>0</v>
      </c>
      <c r="G400" s="91">
        <v>0</v>
      </c>
      <c r="H400" s="91"/>
      <c r="I400" s="210"/>
      <c r="J400" s="57"/>
      <c r="K400" s="57"/>
      <c r="L400" s="57"/>
      <c r="M400" s="57"/>
    </row>
    <row r="401" spans="1:13" x14ac:dyDescent="0.25">
      <c r="A401" s="69" t="s">
        <v>135</v>
      </c>
      <c r="B401" s="70"/>
      <c r="C401" s="71"/>
      <c r="D401" s="386" t="s">
        <v>136</v>
      </c>
      <c r="E401" s="91"/>
      <c r="F401" s="72"/>
      <c r="G401" s="91"/>
      <c r="H401" s="91"/>
      <c r="I401" s="210"/>
      <c r="J401" s="57"/>
      <c r="K401" s="57"/>
      <c r="L401" s="57"/>
      <c r="M401" s="57"/>
    </row>
    <row r="402" spans="1:13" x14ac:dyDescent="0.25">
      <c r="A402" s="39"/>
      <c r="B402" s="40">
        <v>3</v>
      </c>
      <c r="C402" s="41"/>
      <c r="D402" s="367" t="s">
        <v>13</v>
      </c>
      <c r="E402" s="234">
        <f>E403</f>
        <v>385.66</v>
      </c>
      <c r="F402" s="234">
        <f>F403</f>
        <v>1000</v>
      </c>
      <c r="G402" s="234">
        <f>G403</f>
        <v>2116.25</v>
      </c>
      <c r="H402" s="234">
        <f t="shared" si="45"/>
        <v>548.73463672665036</v>
      </c>
      <c r="I402" s="73">
        <f t="shared" si="43"/>
        <v>211.625</v>
      </c>
    </row>
    <row r="403" spans="1:13" x14ac:dyDescent="0.25">
      <c r="A403" s="24"/>
      <c r="B403" s="18">
        <v>32</v>
      </c>
      <c r="C403" s="25"/>
      <c r="D403" s="399" t="s">
        <v>20</v>
      </c>
      <c r="E403" s="242">
        <f>E404+E407+E414+E424</f>
        <v>385.66</v>
      </c>
      <c r="F403" s="242">
        <f>F404+F407+F414+F424</f>
        <v>1000</v>
      </c>
      <c r="G403" s="242">
        <f>G404+G407+G414+G424</f>
        <v>2116.25</v>
      </c>
      <c r="H403" s="246">
        <f t="shared" si="45"/>
        <v>548.73463672665036</v>
      </c>
      <c r="I403" s="74">
        <f t="shared" ref="I403:I471" si="50">G403/F403*100</f>
        <v>211.625</v>
      </c>
    </row>
    <row r="404" spans="1:13" x14ac:dyDescent="0.25">
      <c r="A404" s="49"/>
      <c r="B404" s="45">
        <v>321</v>
      </c>
      <c r="C404" s="47"/>
      <c r="D404" s="366" t="s">
        <v>27</v>
      </c>
      <c r="E404" s="218">
        <f>E405+E406</f>
        <v>0</v>
      </c>
      <c r="F404" s="218">
        <f>F405+F406</f>
        <v>0</v>
      </c>
      <c r="G404" s="218">
        <f>G405+G406</f>
        <v>870</v>
      </c>
      <c r="H404" s="218"/>
      <c r="I404" s="87"/>
    </row>
    <row r="405" spans="1:13" x14ac:dyDescent="0.25">
      <c r="A405" s="550">
        <v>3212</v>
      </c>
      <c r="B405" s="551"/>
      <c r="C405" s="552"/>
      <c r="D405" s="364" t="s">
        <v>28</v>
      </c>
      <c r="E405" s="91">
        <v>0</v>
      </c>
      <c r="F405" s="72">
        <v>0</v>
      </c>
      <c r="G405" s="91">
        <v>870</v>
      </c>
      <c r="H405" s="91"/>
      <c r="I405" s="210"/>
    </row>
    <row r="406" spans="1:13" x14ac:dyDescent="0.25">
      <c r="A406" s="550">
        <v>3213</v>
      </c>
      <c r="B406" s="551"/>
      <c r="C406" s="552"/>
      <c r="D406" s="364" t="s">
        <v>29</v>
      </c>
      <c r="E406" s="91">
        <v>0</v>
      </c>
      <c r="F406" s="72">
        <v>0</v>
      </c>
      <c r="G406" s="91">
        <v>0</v>
      </c>
      <c r="H406" s="91"/>
      <c r="I406" s="210"/>
    </row>
    <row r="407" spans="1:13" x14ac:dyDescent="0.25">
      <c r="A407" s="44"/>
      <c r="B407" s="45">
        <v>322</v>
      </c>
      <c r="C407" s="46"/>
      <c r="D407" s="366" t="s">
        <v>31</v>
      </c>
      <c r="E407" s="218">
        <f>SUM(E408:E413)</f>
        <v>0</v>
      </c>
      <c r="F407" s="218">
        <f>SUM(F408:F413)</f>
        <v>400</v>
      </c>
      <c r="G407" s="218">
        <f>SUM(G408:G413)</f>
        <v>0</v>
      </c>
      <c r="H407" s="218"/>
      <c r="I407" s="87"/>
    </row>
    <row r="408" spans="1:13" x14ac:dyDescent="0.25">
      <c r="A408" s="550">
        <v>3221</v>
      </c>
      <c r="B408" s="551"/>
      <c r="C408" s="552"/>
      <c r="D408" t="s">
        <v>141</v>
      </c>
      <c r="E408" s="91">
        <v>0</v>
      </c>
      <c r="F408" s="72">
        <v>300</v>
      </c>
      <c r="G408" s="91">
        <v>0</v>
      </c>
      <c r="H408" s="91"/>
      <c r="I408" s="210"/>
    </row>
    <row r="409" spans="1:13" x14ac:dyDescent="0.25">
      <c r="A409" s="550">
        <v>3222</v>
      </c>
      <c r="B409" s="551"/>
      <c r="C409" s="552"/>
      <c r="D409" s="371" t="s">
        <v>63</v>
      </c>
      <c r="E409" s="91">
        <v>0</v>
      </c>
      <c r="F409" s="72">
        <v>100</v>
      </c>
      <c r="G409" s="91">
        <v>0</v>
      </c>
      <c r="H409" s="91"/>
      <c r="I409" s="210"/>
    </row>
    <row r="410" spans="1:13" x14ac:dyDescent="0.25">
      <c r="A410" s="61"/>
      <c r="B410" s="62"/>
      <c r="C410" s="63">
        <v>3223</v>
      </c>
      <c r="D410" s="371" t="s">
        <v>172</v>
      </c>
      <c r="E410" s="91">
        <v>0</v>
      </c>
      <c r="F410" s="72">
        <v>0</v>
      </c>
      <c r="G410" s="91">
        <v>0</v>
      </c>
      <c r="H410" s="91"/>
      <c r="I410" s="210"/>
    </row>
    <row r="411" spans="1:13" x14ac:dyDescent="0.25">
      <c r="A411" s="550">
        <v>3224</v>
      </c>
      <c r="B411" s="551"/>
      <c r="C411" s="552"/>
      <c r="D411" s="371" t="s">
        <v>94</v>
      </c>
      <c r="E411" s="91">
        <v>0</v>
      </c>
      <c r="F411" s="72">
        <v>0</v>
      </c>
      <c r="G411" s="91">
        <v>0</v>
      </c>
      <c r="H411" s="91"/>
      <c r="I411" s="210"/>
    </row>
    <row r="412" spans="1:13" x14ac:dyDescent="0.25">
      <c r="A412" s="550">
        <v>3225</v>
      </c>
      <c r="B412" s="551"/>
      <c r="C412" s="552"/>
      <c r="D412" s="371" t="s">
        <v>34</v>
      </c>
      <c r="E412" s="91">
        <v>0</v>
      </c>
      <c r="F412" s="72">
        <v>0</v>
      </c>
      <c r="G412" s="91">
        <v>0</v>
      </c>
      <c r="H412" s="91"/>
      <c r="I412" s="210"/>
    </row>
    <row r="413" spans="1:13" x14ac:dyDescent="0.25">
      <c r="A413" s="550">
        <v>3227</v>
      </c>
      <c r="B413" s="551"/>
      <c r="C413" s="552"/>
      <c r="D413" s="148" t="s">
        <v>81</v>
      </c>
      <c r="E413" s="91">
        <v>0</v>
      </c>
      <c r="F413" s="72">
        <v>0</v>
      </c>
      <c r="G413" s="91">
        <v>0</v>
      </c>
      <c r="H413" s="91"/>
      <c r="I413" s="210"/>
    </row>
    <row r="414" spans="1:13" x14ac:dyDescent="0.25">
      <c r="A414" s="44"/>
      <c r="B414" s="45">
        <v>323</v>
      </c>
      <c r="C414" s="46"/>
      <c r="D414" s="366" t="s">
        <v>36</v>
      </c>
      <c r="E414" s="218">
        <f>E415+E416+E417+E418+E419+E420+E421+E422+E423</f>
        <v>385.66</v>
      </c>
      <c r="F414" s="218">
        <f>F415+F416+F417+F418+F419+F420+F421+F422+F423</f>
        <v>100</v>
      </c>
      <c r="G414" s="218">
        <f>G415+G416+G417+G418+G419+G420+G421+G422+G423</f>
        <v>615</v>
      </c>
      <c r="H414" s="218">
        <f t="shared" si="45"/>
        <v>159.46688793237567</v>
      </c>
      <c r="I414" s="87">
        <f t="shared" si="50"/>
        <v>615</v>
      </c>
    </row>
    <row r="415" spans="1:13" x14ac:dyDescent="0.25">
      <c r="A415" s="550">
        <v>3231</v>
      </c>
      <c r="B415" s="551"/>
      <c r="C415" s="552"/>
      <c r="D415" s="364" t="s">
        <v>37</v>
      </c>
      <c r="E415" s="91">
        <v>385.66</v>
      </c>
      <c r="F415" s="72">
        <v>0</v>
      </c>
      <c r="G415" s="91">
        <v>615</v>
      </c>
      <c r="H415" s="91">
        <f t="shared" si="45"/>
        <v>159.46688793237567</v>
      </c>
      <c r="I415" s="210"/>
    </row>
    <row r="416" spans="1:13" x14ac:dyDescent="0.25">
      <c r="A416" s="550">
        <v>3232</v>
      </c>
      <c r="B416" s="551"/>
      <c r="C416" s="552"/>
      <c r="D416" s="364" t="s">
        <v>57</v>
      </c>
      <c r="E416" s="91">
        <v>0</v>
      </c>
      <c r="F416" s="72">
        <v>0</v>
      </c>
      <c r="G416" s="91">
        <v>0</v>
      </c>
      <c r="H416" s="91"/>
      <c r="I416" s="210"/>
    </row>
    <row r="417" spans="1:9" x14ac:dyDescent="0.25">
      <c r="A417" s="550">
        <v>3233</v>
      </c>
      <c r="B417" s="551"/>
      <c r="C417" s="552"/>
      <c r="D417" s="364" t="s">
        <v>38</v>
      </c>
      <c r="E417" s="91">
        <v>0</v>
      </c>
      <c r="F417" s="72">
        <v>0</v>
      </c>
      <c r="G417" s="91">
        <v>0</v>
      </c>
      <c r="H417" s="91"/>
      <c r="I417" s="210"/>
    </row>
    <row r="418" spans="1:9" x14ac:dyDescent="0.25">
      <c r="A418" s="550">
        <v>3234</v>
      </c>
      <c r="B418" s="551"/>
      <c r="C418" s="552"/>
      <c r="D418" s="364" t="s">
        <v>39</v>
      </c>
      <c r="E418" s="91">
        <v>0</v>
      </c>
      <c r="F418" s="72">
        <v>0</v>
      </c>
      <c r="G418" s="91">
        <v>0</v>
      </c>
      <c r="H418" s="91"/>
      <c r="I418" s="210"/>
    </row>
    <row r="419" spans="1:9" x14ac:dyDescent="0.25">
      <c r="A419" s="550">
        <v>3235</v>
      </c>
      <c r="B419" s="551"/>
      <c r="C419" s="552"/>
      <c r="D419" s="364" t="s">
        <v>40</v>
      </c>
      <c r="E419" s="91">
        <v>0</v>
      </c>
      <c r="F419" s="72">
        <v>0</v>
      </c>
      <c r="G419" s="91">
        <v>0</v>
      </c>
      <c r="H419" s="91"/>
      <c r="I419" s="210"/>
    </row>
    <row r="420" spans="1:9" x14ac:dyDescent="0.25">
      <c r="A420" s="550">
        <v>3236</v>
      </c>
      <c r="B420" s="551"/>
      <c r="C420" s="552"/>
      <c r="D420" s="364" t="s">
        <v>41</v>
      </c>
      <c r="E420" s="91">
        <v>0</v>
      </c>
      <c r="F420" s="72">
        <v>0</v>
      </c>
      <c r="G420" s="91">
        <v>0</v>
      </c>
      <c r="H420" s="91"/>
      <c r="I420" s="210"/>
    </row>
    <row r="421" spans="1:9" x14ac:dyDescent="0.25">
      <c r="A421" s="550">
        <v>3237</v>
      </c>
      <c r="B421" s="551"/>
      <c r="C421" s="552"/>
      <c r="D421" s="364" t="s">
        <v>42</v>
      </c>
      <c r="E421" s="91">
        <v>0</v>
      </c>
      <c r="F421" s="72">
        <v>0</v>
      </c>
      <c r="G421" s="91">
        <v>0</v>
      </c>
      <c r="H421" s="91"/>
      <c r="I421" s="210"/>
    </row>
    <row r="422" spans="1:9" x14ac:dyDescent="0.25">
      <c r="A422" s="550">
        <v>3238</v>
      </c>
      <c r="B422" s="551"/>
      <c r="C422" s="552"/>
      <c r="D422" s="364" t="s">
        <v>43</v>
      </c>
      <c r="E422" s="91">
        <v>0</v>
      </c>
      <c r="F422" s="72">
        <v>0</v>
      </c>
      <c r="G422" s="91">
        <v>0</v>
      </c>
      <c r="H422" s="91"/>
      <c r="I422" s="210"/>
    </row>
    <row r="423" spans="1:9" x14ac:dyDescent="0.25">
      <c r="A423" s="550">
        <v>3239</v>
      </c>
      <c r="B423" s="551"/>
      <c r="C423" s="552"/>
      <c r="D423" s="364" t="s">
        <v>44</v>
      </c>
      <c r="E423" s="91"/>
      <c r="F423" s="72">
        <v>100</v>
      </c>
      <c r="G423" s="91">
        <v>0</v>
      </c>
      <c r="H423" s="91"/>
      <c r="I423" s="210">
        <f t="shared" si="50"/>
        <v>0</v>
      </c>
    </row>
    <row r="424" spans="1:9" x14ac:dyDescent="0.25">
      <c r="A424" s="44"/>
      <c r="B424" s="45">
        <v>329</v>
      </c>
      <c r="C424" s="47"/>
      <c r="D424" s="395" t="s">
        <v>45</v>
      </c>
      <c r="E424" s="218">
        <f>E425</f>
        <v>0</v>
      </c>
      <c r="F424" s="218">
        <f>F425</f>
        <v>500</v>
      </c>
      <c r="G424" s="218">
        <f>G425</f>
        <v>631.25</v>
      </c>
      <c r="H424" s="218"/>
      <c r="I424" s="87">
        <f t="shared" si="50"/>
        <v>126.25</v>
      </c>
    </row>
    <row r="425" spans="1:9" x14ac:dyDescent="0.25">
      <c r="A425" s="4"/>
      <c r="B425" s="62">
        <v>3299</v>
      </c>
      <c r="C425" s="6"/>
      <c r="D425" s="148" t="s">
        <v>45</v>
      </c>
      <c r="E425" s="91"/>
      <c r="F425" s="72">
        <v>500</v>
      </c>
      <c r="G425" s="91">
        <v>631.25</v>
      </c>
      <c r="H425" s="91"/>
      <c r="I425" s="210">
        <f t="shared" si="50"/>
        <v>126.25</v>
      </c>
    </row>
    <row r="426" spans="1:9" x14ac:dyDescent="0.25">
      <c r="A426" s="36"/>
      <c r="B426" s="38">
        <v>4</v>
      </c>
      <c r="C426" s="37"/>
      <c r="D426" s="412" t="s">
        <v>15</v>
      </c>
      <c r="E426" s="234">
        <f t="shared" ref="E426:G428" si="51">E427</f>
        <v>10</v>
      </c>
      <c r="F426" s="234">
        <f t="shared" si="51"/>
        <v>0</v>
      </c>
      <c r="G426" s="234">
        <f t="shared" si="51"/>
        <v>0</v>
      </c>
      <c r="H426" s="234"/>
      <c r="I426" s="73"/>
    </row>
    <row r="427" spans="1:9" x14ac:dyDescent="0.25">
      <c r="A427" s="17"/>
      <c r="B427" s="43">
        <v>42</v>
      </c>
      <c r="C427" s="19"/>
      <c r="D427" s="413" t="s">
        <v>24</v>
      </c>
      <c r="E427" s="242">
        <f t="shared" si="51"/>
        <v>10</v>
      </c>
      <c r="F427" s="242">
        <f t="shared" si="51"/>
        <v>0</v>
      </c>
      <c r="G427" s="242">
        <f t="shared" si="51"/>
        <v>0</v>
      </c>
      <c r="H427" s="246"/>
      <c r="I427" s="74"/>
    </row>
    <row r="428" spans="1:9" x14ac:dyDescent="0.25">
      <c r="A428" s="44"/>
      <c r="B428" s="50">
        <v>424</v>
      </c>
      <c r="C428" s="46"/>
      <c r="D428" s="414" t="s">
        <v>210</v>
      </c>
      <c r="E428" s="218">
        <f t="shared" si="51"/>
        <v>10</v>
      </c>
      <c r="F428" s="218">
        <f t="shared" si="51"/>
        <v>0</v>
      </c>
      <c r="G428" s="218">
        <f t="shared" si="51"/>
        <v>0</v>
      </c>
      <c r="H428" s="218"/>
      <c r="I428" s="87"/>
    </row>
    <row r="429" spans="1:9" x14ac:dyDescent="0.25">
      <c r="A429" s="550">
        <v>4241</v>
      </c>
      <c r="B429" s="551"/>
      <c r="C429" s="552"/>
      <c r="D429" s="364" t="s">
        <v>209</v>
      </c>
      <c r="E429" s="91">
        <v>10</v>
      </c>
      <c r="F429" s="72">
        <v>0</v>
      </c>
      <c r="G429" s="91">
        <v>0</v>
      </c>
      <c r="H429" s="91"/>
      <c r="I429" s="210"/>
    </row>
    <row r="430" spans="1:9" x14ac:dyDescent="0.25">
      <c r="A430" s="111" t="s">
        <v>53</v>
      </c>
      <c r="B430" s="112"/>
      <c r="C430" s="113"/>
      <c r="D430" s="401" t="s">
        <v>88</v>
      </c>
      <c r="E430" s="258">
        <f>E432</f>
        <v>294544.67</v>
      </c>
      <c r="F430" s="258">
        <f>F432</f>
        <v>676875.55</v>
      </c>
      <c r="G430" s="258">
        <f>G432</f>
        <v>379572.68000000005</v>
      </c>
      <c r="H430" s="258">
        <f t="shared" si="45"/>
        <v>128.86761115045812</v>
      </c>
      <c r="I430" s="220">
        <f t="shared" si="50"/>
        <v>56.077174009313822</v>
      </c>
    </row>
    <row r="431" spans="1:9" x14ac:dyDescent="0.25">
      <c r="A431" s="561" t="s">
        <v>133</v>
      </c>
      <c r="B431" s="562"/>
      <c r="C431" s="563"/>
      <c r="D431" s="190" t="s">
        <v>132</v>
      </c>
      <c r="E431" s="91"/>
      <c r="F431" s="72"/>
      <c r="G431" s="91"/>
      <c r="H431" s="91"/>
      <c r="I431" s="210"/>
    </row>
    <row r="432" spans="1:9" x14ac:dyDescent="0.25">
      <c r="A432" s="36"/>
      <c r="B432" s="40">
        <v>3</v>
      </c>
      <c r="C432" s="41"/>
      <c r="D432" s="387" t="s">
        <v>13</v>
      </c>
      <c r="E432" s="234">
        <f>E433+E441</f>
        <v>294544.67</v>
      </c>
      <c r="F432" s="234">
        <f>F433+F441</f>
        <v>676875.55</v>
      </c>
      <c r="G432" s="234">
        <f>G433+G441</f>
        <v>379572.68000000005</v>
      </c>
      <c r="H432" s="234">
        <f t="shared" si="45"/>
        <v>128.86761115045812</v>
      </c>
      <c r="I432" s="73">
        <f t="shared" si="50"/>
        <v>56.077174009313822</v>
      </c>
    </row>
    <row r="433" spans="1:9" x14ac:dyDescent="0.25">
      <c r="A433" s="17"/>
      <c r="B433" s="18">
        <v>31</v>
      </c>
      <c r="C433" s="25"/>
      <c r="D433" s="394" t="s">
        <v>14</v>
      </c>
      <c r="E433" s="242">
        <f>E434+E436+E438</f>
        <v>286330.94</v>
      </c>
      <c r="F433" s="242">
        <f>F434+F436+F438</f>
        <v>657409.55000000005</v>
      </c>
      <c r="G433" s="242">
        <f>G434+G436+G438</f>
        <v>369038.84</v>
      </c>
      <c r="H433" s="246">
        <f t="shared" si="45"/>
        <v>128.88542188280456</v>
      </c>
      <c r="I433" s="74">
        <f t="shared" si="50"/>
        <v>56.135302567478675</v>
      </c>
    </row>
    <row r="434" spans="1:9" x14ac:dyDescent="0.25">
      <c r="A434" s="44"/>
      <c r="B434" s="45">
        <v>311</v>
      </c>
      <c r="C434" s="47"/>
      <c r="D434" s="395" t="s">
        <v>89</v>
      </c>
      <c r="E434" s="218">
        <f>E435</f>
        <v>238067.22</v>
      </c>
      <c r="F434" s="218">
        <f>F435</f>
        <v>543270</v>
      </c>
      <c r="G434" s="218">
        <f>G435</f>
        <v>310275.08</v>
      </c>
      <c r="H434" s="218">
        <f t="shared" si="45"/>
        <v>130.33087041550701</v>
      </c>
      <c r="I434" s="87">
        <f t="shared" si="50"/>
        <v>57.112500230088173</v>
      </c>
    </row>
    <row r="435" spans="1:9" x14ac:dyDescent="0.25">
      <c r="A435" s="550">
        <v>3111</v>
      </c>
      <c r="B435" s="551"/>
      <c r="C435" s="552"/>
      <c r="D435" s="148" t="s">
        <v>64</v>
      </c>
      <c r="E435" s="91">
        <v>238067.22</v>
      </c>
      <c r="F435" s="72">
        <v>543270</v>
      </c>
      <c r="G435" s="91">
        <v>310275.08</v>
      </c>
      <c r="H435" s="91">
        <f t="shared" si="45"/>
        <v>130.33087041550701</v>
      </c>
      <c r="I435" s="210">
        <f t="shared" si="50"/>
        <v>57.112500230088173</v>
      </c>
    </row>
    <row r="436" spans="1:9" x14ac:dyDescent="0.25">
      <c r="A436" s="44"/>
      <c r="B436" s="45">
        <v>312</v>
      </c>
      <c r="C436" s="47"/>
      <c r="D436" s="395" t="s">
        <v>65</v>
      </c>
      <c r="E436" s="218">
        <f>E437</f>
        <v>9462.16</v>
      </c>
      <c r="F436" s="218">
        <f>F437</f>
        <v>24500</v>
      </c>
      <c r="G436" s="218">
        <f>G437</f>
        <v>8789.09</v>
      </c>
      <c r="H436" s="218">
        <f t="shared" si="45"/>
        <v>92.886719311446868</v>
      </c>
      <c r="I436" s="87">
        <f t="shared" si="50"/>
        <v>35.873836734693874</v>
      </c>
    </row>
    <row r="437" spans="1:9" x14ac:dyDescent="0.25">
      <c r="A437" s="550">
        <v>3121</v>
      </c>
      <c r="B437" s="551"/>
      <c r="C437" s="552"/>
      <c r="D437" s="148" t="s">
        <v>65</v>
      </c>
      <c r="E437" s="91">
        <v>9462.16</v>
      </c>
      <c r="F437" s="72">
        <v>24500</v>
      </c>
      <c r="G437" s="91">
        <v>8789.09</v>
      </c>
      <c r="H437" s="91">
        <f t="shared" si="45"/>
        <v>92.886719311446868</v>
      </c>
      <c r="I437" s="210">
        <f t="shared" si="50"/>
        <v>35.873836734693874</v>
      </c>
    </row>
    <row r="438" spans="1:9" x14ac:dyDescent="0.25">
      <c r="A438" s="44"/>
      <c r="B438" s="45">
        <v>313</v>
      </c>
      <c r="C438" s="47"/>
      <c r="D438" s="395" t="s">
        <v>66</v>
      </c>
      <c r="E438" s="218">
        <f>E439+E440</f>
        <v>38801.56</v>
      </c>
      <c r="F438" s="218">
        <f>F439+F440</f>
        <v>89639.55</v>
      </c>
      <c r="G438" s="218">
        <f>G439+G440</f>
        <v>49974.67</v>
      </c>
      <c r="H438" s="218">
        <f t="shared" si="45"/>
        <v>128.79551749981187</v>
      </c>
      <c r="I438" s="87">
        <f t="shared" si="50"/>
        <v>55.750692635114738</v>
      </c>
    </row>
    <row r="439" spans="1:9" x14ac:dyDescent="0.25">
      <c r="A439" s="550">
        <v>3132</v>
      </c>
      <c r="B439" s="551"/>
      <c r="C439" s="552"/>
      <c r="D439" s="148" t="s">
        <v>90</v>
      </c>
      <c r="E439" s="91">
        <v>38801.56</v>
      </c>
      <c r="F439" s="72">
        <v>89639.55</v>
      </c>
      <c r="G439" s="91">
        <v>49974.67</v>
      </c>
      <c r="H439" s="91">
        <f t="shared" si="45"/>
        <v>128.79551749981187</v>
      </c>
      <c r="I439" s="210">
        <f t="shared" si="50"/>
        <v>55.750692635114738</v>
      </c>
    </row>
    <row r="440" spans="1:9" ht="26.25" x14ac:dyDescent="0.25">
      <c r="A440" s="550">
        <v>3133</v>
      </c>
      <c r="B440" s="551"/>
      <c r="C440" s="552"/>
      <c r="D440" s="148" t="s">
        <v>91</v>
      </c>
      <c r="E440" s="91">
        <v>0</v>
      </c>
      <c r="F440" s="72">
        <v>0</v>
      </c>
      <c r="G440" s="91">
        <v>0</v>
      </c>
      <c r="H440" s="91"/>
      <c r="I440" s="210"/>
    </row>
    <row r="441" spans="1:9" x14ac:dyDescent="0.25">
      <c r="A441" s="17"/>
      <c r="B441" s="18">
        <v>32</v>
      </c>
      <c r="C441" s="25"/>
      <c r="D441" s="394" t="s">
        <v>20</v>
      </c>
      <c r="E441" s="242">
        <f>E442+E444</f>
        <v>8213.73</v>
      </c>
      <c r="F441" s="242">
        <f>F442+F444</f>
        <v>19466</v>
      </c>
      <c r="G441" s="242">
        <f>G442+G444</f>
        <v>10533.84</v>
      </c>
      <c r="H441" s="246">
        <f t="shared" si="45"/>
        <v>128.24672834388275</v>
      </c>
      <c r="I441" s="74">
        <f t="shared" si="50"/>
        <v>54.114045001541143</v>
      </c>
    </row>
    <row r="442" spans="1:9" x14ac:dyDescent="0.25">
      <c r="A442" s="44"/>
      <c r="B442" s="45">
        <v>321</v>
      </c>
      <c r="C442" s="47"/>
      <c r="D442" s="395" t="s">
        <v>27</v>
      </c>
      <c r="E442" s="218">
        <f>E443</f>
        <v>7233.73</v>
      </c>
      <c r="F442" s="218">
        <f>F443</f>
        <v>17450</v>
      </c>
      <c r="G442" s="218">
        <f>G443</f>
        <v>9201.84</v>
      </c>
      <c r="H442" s="218">
        <f t="shared" si="45"/>
        <v>127.20740199039777</v>
      </c>
      <c r="I442" s="87">
        <f t="shared" si="50"/>
        <v>52.732607449856737</v>
      </c>
    </row>
    <row r="443" spans="1:9" x14ac:dyDescent="0.25">
      <c r="A443" s="550">
        <v>3212</v>
      </c>
      <c r="B443" s="551"/>
      <c r="C443" s="552"/>
      <c r="D443" s="148" t="s">
        <v>115</v>
      </c>
      <c r="E443" s="91">
        <v>7233.73</v>
      </c>
      <c r="F443" s="72">
        <v>17450</v>
      </c>
      <c r="G443" s="91">
        <v>9201.84</v>
      </c>
      <c r="H443" s="91">
        <f t="shared" si="45"/>
        <v>127.20740199039777</v>
      </c>
      <c r="I443" s="210">
        <f t="shared" si="50"/>
        <v>52.732607449856737</v>
      </c>
    </row>
    <row r="444" spans="1:9" x14ac:dyDescent="0.25">
      <c r="A444" s="44"/>
      <c r="B444" s="45">
        <v>329</v>
      </c>
      <c r="C444" s="47"/>
      <c r="D444" s="395" t="s">
        <v>45</v>
      </c>
      <c r="E444" s="218">
        <f>E445</f>
        <v>980</v>
      </c>
      <c r="F444" s="218">
        <f>F445</f>
        <v>2016</v>
      </c>
      <c r="G444" s="218">
        <f>G445</f>
        <v>1332</v>
      </c>
      <c r="H444" s="218">
        <f t="shared" si="45"/>
        <v>135.91836734693879</v>
      </c>
      <c r="I444" s="87">
        <f t="shared" si="50"/>
        <v>66.071428571428569</v>
      </c>
    </row>
    <row r="445" spans="1:9" x14ac:dyDescent="0.25">
      <c r="A445" s="550">
        <v>3295</v>
      </c>
      <c r="B445" s="551"/>
      <c r="C445" s="552"/>
      <c r="D445" s="148" t="s">
        <v>92</v>
      </c>
      <c r="E445" s="91">
        <v>980</v>
      </c>
      <c r="F445" s="72">
        <v>2016</v>
      </c>
      <c r="G445" s="91">
        <v>1332</v>
      </c>
      <c r="H445" s="91">
        <f t="shared" si="45"/>
        <v>135.91836734693879</v>
      </c>
      <c r="I445" s="210">
        <f t="shared" si="50"/>
        <v>66.071428571428569</v>
      </c>
    </row>
    <row r="446" spans="1:9" x14ac:dyDescent="0.25">
      <c r="A446" s="561" t="s">
        <v>130</v>
      </c>
      <c r="B446" s="562"/>
      <c r="C446" s="563"/>
      <c r="D446" s="190" t="s">
        <v>129</v>
      </c>
      <c r="E446" s="91"/>
      <c r="F446" s="72"/>
      <c r="G446" s="91"/>
      <c r="H446" s="91"/>
      <c r="I446" s="210"/>
    </row>
    <row r="447" spans="1:9" x14ac:dyDescent="0.25">
      <c r="A447" s="36"/>
      <c r="B447" s="40">
        <v>3</v>
      </c>
      <c r="C447" s="41"/>
      <c r="D447" s="387" t="s">
        <v>13</v>
      </c>
      <c r="E447" s="234">
        <f t="shared" ref="E447:G449" si="52">E448</f>
        <v>0</v>
      </c>
      <c r="F447" s="234">
        <f t="shared" si="52"/>
        <v>0</v>
      </c>
      <c r="G447" s="234">
        <f t="shared" si="52"/>
        <v>0</v>
      </c>
      <c r="H447" s="234"/>
      <c r="I447" s="73"/>
    </row>
    <row r="448" spans="1:9" x14ac:dyDescent="0.25">
      <c r="A448" s="17"/>
      <c r="B448" s="18">
        <v>32</v>
      </c>
      <c r="C448" s="25"/>
      <c r="D448" s="424" t="s">
        <v>20</v>
      </c>
      <c r="E448" s="255">
        <f t="shared" si="52"/>
        <v>0</v>
      </c>
      <c r="F448" s="255">
        <f t="shared" si="52"/>
        <v>0</v>
      </c>
      <c r="G448" s="255">
        <f t="shared" si="52"/>
        <v>0</v>
      </c>
      <c r="H448" s="246"/>
      <c r="I448" s="74"/>
    </row>
    <row r="449" spans="1:9" x14ac:dyDescent="0.25">
      <c r="A449" s="89">
        <v>323</v>
      </c>
      <c r="B449" s="612"/>
      <c r="C449" s="612"/>
      <c r="D449" s="366" t="s">
        <v>36</v>
      </c>
      <c r="E449" s="259">
        <f t="shared" si="52"/>
        <v>0</v>
      </c>
      <c r="F449" s="259">
        <f t="shared" si="52"/>
        <v>0</v>
      </c>
      <c r="G449" s="259">
        <f t="shared" si="52"/>
        <v>0</v>
      </c>
      <c r="H449" s="218"/>
      <c r="I449" s="87"/>
    </row>
    <row r="450" spans="1:9" x14ac:dyDescent="0.25">
      <c r="A450" s="4"/>
      <c r="B450" s="551">
        <v>3234</v>
      </c>
      <c r="C450" s="552"/>
      <c r="D450" s="364" t="s">
        <v>39</v>
      </c>
      <c r="E450" s="236"/>
      <c r="F450" s="444">
        <v>0</v>
      </c>
      <c r="G450" s="236"/>
      <c r="H450" s="91"/>
      <c r="I450" s="210"/>
    </row>
    <row r="451" spans="1:9" x14ac:dyDescent="0.25">
      <c r="A451" s="31" t="s">
        <v>164</v>
      </c>
      <c r="B451" s="32"/>
      <c r="C451" s="33"/>
      <c r="D451" s="425" t="s">
        <v>93</v>
      </c>
      <c r="E451" s="249">
        <f>E453+E461</f>
        <v>13987.73</v>
      </c>
      <c r="F451" s="249">
        <f t="shared" ref="F451:G451" si="53">F453+F461</f>
        <v>23000</v>
      </c>
      <c r="G451" s="249">
        <f t="shared" si="53"/>
        <v>15886.68</v>
      </c>
      <c r="H451" s="258">
        <f t="shared" ref="H451:H504" si="54">G451/E451*100</f>
        <v>113.57582681392908</v>
      </c>
      <c r="I451" s="220">
        <f t="shared" si="50"/>
        <v>69.072521739130437</v>
      </c>
    </row>
    <row r="452" spans="1:9" x14ac:dyDescent="0.25">
      <c r="A452" s="561" t="s">
        <v>137</v>
      </c>
      <c r="B452" s="562"/>
      <c r="C452" s="563"/>
      <c r="D452" s="426" t="s">
        <v>132</v>
      </c>
      <c r="E452" s="91"/>
      <c r="F452" s="72"/>
      <c r="G452" s="91"/>
      <c r="H452" s="91"/>
      <c r="I452" s="210"/>
    </row>
    <row r="453" spans="1:9" x14ac:dyDescent="0.25">
      <c r="A453" s="39"/>
      <c r="B453" s="40">
        <v>3</v>
      </c>
      <c r="C453" s="41"/>
      <c r="D453" s="367" t="s">
        <v>13</v>
      </c>
      <c r="E453" s="234">
        <f>E454</f>
        <v>13249.8</v>
      </c>
      <c r="F453" s="234">
        <f>F454</f>
        <v>20000</v>
      </c>
      <c r="G453" s="234">
        <f>G454</f>
        <v>14088.01</v>
      </c>
      <c r="H453" s="234">
        <f t="shared" si="54"/>
        <v>106.32620869748979</v>
      </c>
      <c r="I453" s="73">
        <f t="shared" si="50"/>
        <v>70.440049999999999</v>
      </c>
    </row>
    <row r="454" spans="1:9" x14ac:dyDescent="0.25">
      <c r="A454" s="24"/>
      <c r="B454" s="18">
        <v>32</v>
      </c>
      <c r="C454" s="25"/>
      <c r="D454" s="399" t="s">
        <v>20</v>
      </c>
      <c r="E454" s="242">
        <f>E455+E458</f>
        <v>13249.8</v>
      </c>
      <c r="F454" s="242">
        <f>F455+F458</f>
        <v>20000</v>
      </c>
      <c r="G454" s="242">
        <f>G455+G458</f>
        <v>14088.01</v>
      </c>
      <c r="H454" s="246">
        <f t="shared" si="54"/>
        <v>106.32620869748979</v>
      </c>
      <c r="I454" s="74">
        <f t="shared" si="50"/>
        <v>70.440049999999999</v>
      </c>
    </row>
    <row r="455" spans="1:9" x14ac:dyDescent="0.25">
      <c r="A455" s="49"/>
      <c r="B455" s="45">
        <v>321</v>
      </c>
      <c r="C455" s="47"/>
      <c r="D455" s="366" t="s">
        <v>27</v>
      </c>
      <c r="E455" s="218">
        <f>E456+E457</f>
        <v>0</v>
      </c>
      <c r="F455" s="218">
        <f>F456+F457</f>
        <v>0</v>
      </c>
      <c r="G455" s="218">
        <f>G456+G457</f>
        <v>0</v>
      </c>
      <c r="H455" s="218"/>
      <c r="I455" s="87"/>
    </row>
    <row r="456" spans="1:9" x14ac:dyDescent="0.25">
      <c r="A456" s="550">
        <v>3212</v>
      </c>
      <c r="B456" s="551"/>
      <c r="C456" s="552"/>
      <c r="D456" s="364" t="s">
        <v>28</v>
      </c>
      <c r="E456" s="91">
        <v>0</v>
      </c>
      <c r="F456" s="72">
        <v>0</v>
      </c>
      <c r="G456" s="91">
        <v>0</v>
      </c>
      <c r="H456" s="91"/>
      <c r="I456" s="210"/>
    </row>
    <row r="457" spans="1:9" x14ac:dyDescent="0.25">
      <c r="A457" s="550">
        <v>3213</v>
      </c>
      <c r="B457" s="551"/>
      <c r="C457" s="552"/>
      <c r="D457" s="364" t="s">
        <v>29</v>
      </c>
      <c r="E457" s="91">
        <v>0</v>
      </c>
      <c r="F457" s="72">
        <v>0</v>
      </c>
      <c r="G457" s="91">
        <v>0</v>
      </c>
      <c r="H457" s="91"/>
      <c r="I457" s="210"/>
    </row>
    <row r="458" spans="1:9" x14ac:dyDescent="0.25">
      <c r="A458" s="44"/>
      <c r="B458" s="45">
        <v>322</v>
      </c>
      <c r="C458" s="46"/>
      <c r="D458" s="366" t="s">
        <v>31</v>
      </c>
      <c r="E458" s="218">
        <f>E459</f>
        <v>13249.8</v>
      </c>
      <c r="F458" s="218">
        <f>F459</f>
        <v>20000</v>
      </c>
      <c r="G458" s="218">
        <f>G459</f>
        <v>14088.01</v>
      </c>
      <c r="H458" s="218">
        <f t="shared" si="54"/>
        <v>106.32620869748979</v>
      </c>
      <c r="I458" s="87">
        <f t="shared" si="50"/>
        <v>70.440049999999999</v>
      </c>
    </row>
    <row r="459" spans="1:9" x14ac:dyDescent="0.25">
      <c r="A459" s="550">
        <v>3222</v>
      </c>
      <c r="B459" s="551"/>
      <c r="C459" s="552"/>
      <c r="D459" s="371" t="s">
        <v>63</v>
      </c>
      <c r="E459" s="91">
        <v>13249.8</v>
      </c>
      <c r="F459" s="72">
        <v>20000</v>
      </c>
      <c r="G459" s="91">
        <v>14088.01</v>
      </c>
      <c r="H459" s="91">
        <f t="shared" si="54"/>
        <v>106.32620869748979</v>
      </c>
      <c r="I459" s="210">
        <f t="shared" si="50"/>
        <v>70.440049999999999</v>
      </c>
    </row>
    <row r="460" spans="1:9" x14ac:dyDescent="0.25">
      <c r="A460" s="628" t="s">
        <v>142</v>
      </c>
      <c r="B460" s="604"/>
      <c r="C460" s="605"/>
      <c r="D460" s="386" t="s">
        <v>136</v>
      </c>
      <c r="E460" s="91"/>
      <c r="F460" s="72"/>
      <c r="G460" s="91"/>
      <c r="H460" s="91"/>
      <c r="I460" s="210"/>
    </row>
    <row r="461" spans="1:9" x14ac:dyDescent="0.25">
      <c r="A461" s="39"/>
      <c r="B461" s="40">
        <v>3</v>
      </c>
      <c r="C461" s="41"/>
      <c r="D461" s="480" t="s">
        <v>13</v>
      </c>
      <c r="E461" s="482">
        <v>737.93</v>
      </c>
      <c r="F461" s="484">
        <v>3000</v>
      </c>
      <c r="G461" s="482">
        <v>1798.67</v>
      </c>
      <c r="H461" s="484">
        <f t="shared" si="54"/>
        <v>243.74534169907719</v>
      </c>
      <c r="I461" s="484">
        <f t="shared" si="50"/>
        <v>59.955666666666673</v>
      </c>
    </row>
    <row r="462" spans="1:9" x14ac:dyDescent="0.25">
      <c r="A462" s="24"/>
      <c r="B462" s="18">
        <v>32</v>
      </c>
      <c r="C462" s="25"/>
      <c r="D462" s="481" t="s">
        <v>20</v>
      </c>
      <c r="E462" s="483">
        <v>737.93</v>
      </c>
      <c r="F462" s="485">
        <v>3000</v>
      </c>
      <c r="G462" s="483">
        <v>1798.67</v>
      </c>
      <c r="H462" s="485">
        <f t="shared" si="54"/>
        <v>243.74534169907719</v>
      </c>
      <c r="I462" s="485">
        <f t="shared" si="50"/>
        <v>59.955666666666673</v>
      </c>
    </row>
    <row r="463" spans="1:9" x14ac:dyDescent="0.25">
      <c r="A463" s="44"/>
      <c r="B463" s="45">
        <v>322</v>
      </c>
      <c r="C463" s="46"/>
      <c r="D463" s="463" t="s">
        <v>31</v>
      </c>
      <c r="E463" s="466">
        <v>737.93</v>
      </c>
      <c r="F463" s="486">
        <v>3000</v>
      </c>
      <c r="G463" s="466">
        <v>1798.67</v>
      </c>
      <c r="H463" s="486">
        <f t="shared" si="54"/>
        <v>243.74534169907719</v>
      </c>
      <c r="I463" s="486">
        <f t="shared" si="50"/>
        <v>59.955666666666673</v>
      </c>
    </row>
    <row r="464" spans="1:9" x14ac:dyDescent="0.25">
      <c r="A464" s="550">
        <v>3222</v>
      </c>
      <c r="B464" s="551"/>
      <c r="C464" s="552"/>
      <c r="D464" s="371" t="s">
        <v>63</v>
      </c>
      <c r="E464" s="91">
        <v>737.93</v>
      </c>
      <c r="F464" s="72">
        <v>3000</v>
      </c>
      <c r="G464" s="91">
        <v>1798.67</v>
      </c>
      <c r="H464" s="91">
        <f t="shared" si="54"/>
        <v>243.74534169907719</v>
      </c>
      <c r="I464" s="210">
        <f t="shared" si="50"/>
        <v>59.955666666666673</v>
      </c>
    </row>
    <row r="465" spans="1:9" x14ac:dyDescent="0.25">
      <c r="A465" s="625" t="s">
        <v>161</v>
      </c>
      <c r="B465" s="626"/>
      <c r="C465" s="627"/>
      <c r="D465" s="401" t="s">
        <v>160</v>
      </c>
      <c r="E465" s="260">
        <f>E467</f>
        <v>0</v>
      </c>
      <c r="F465" s="260">
        <f>F467</f>
        <v>0</v>
      </c>
      <c r="G465" s="260">
        <f>G467</f>
        <v>520.82000000000005</v>
      </c>
      <c r="H465" s="258"/>
      <c r="I465" s="220"/>
    </row>
    <row r="466" spans="1:9" x14ac:dyDescent="0.25">
      <c r="A466" s="544" t="s">
        <v>162</v>
      </c>
      <c r="B466" s="545"/>
      <c r="C466" s="546"/>
      <c r="D466" s="418" t="s">
        <v>132</v>
      </c>
      <c r="E466" s="91"/>
      <c r="F466" s="72">
        <v>0</v>
      </c>
      <c r="G466" s="91"/>
      <c r="H466" s="91"/>
      <c r="I466" s="210"/>
    </row>
    <row r="467" spans="1:9" x14ac:dyDescent="0.25">
      <c r="A467" s="61"/>
      <c r="B467" s="40">
        <v>3</v>
      </c>
      <c r="C467" s="41"/>
      <c r="D467" s="367" t="s">
        <v>13</v>
      </c>
      <c r="E467" s="234">
        <v>0</v>
      </c>
      <c r="F467" s="234">
        <v>0</v>
      </c>
      <c r="G467" s="234">
        <v>520.82000000000005</v>
      </c>
      <c r="H467" s="234"/>
      <c r="I467" s="73"/>
    </row>
    <row r="468" spans="1:9" x14ac:dyDescent="0.25">
      <c r="A468" s="24"/>
      <c r="B468" s="18">
        <v>32</v>
      </c>
      <c r="C468" s="25"/>
      <c r="D468" s="399" t="s">
        <v>20</v>
      </c>
      <c r="E468" s="242">
        <v>0</v>
      </c>
      <c r="F468" s="242">
        <v>0</v>
      </c>
      <c r="G468" s="242">
        <v>520.82000000000005</v>
      </c>
      <c r="H468" s="246"/>
      <c r="I468" s="74"/>
    </row>
    <row r="469" spans="1:9" x14ac:dyDescent="0.25">
      <c r="A469" s="44"/>
      <c r="B469" s="45">
        <v>329</v>
      </c>
      <c r="C469" s="47"/>
      <c r="D469" s="395" t="s">
        <v>45</v>
      </c>
      <c r="E469" s="218">
        <v>0</v>
      </c>
      <c r="F469" s="218">
        <v>0</v>
      </c>
      <c r="G469" s="218">
        <v>520.82000000000005</v>
      </c>
      <c r="H469" s="218"/>
      <c r="I469" s="87"/>
    </row>
    <row r="470" spans="1:9" x14ac:dyDescent="0.25">
      <c r="A470" s="4"/>
      <c r="B470" s="62">
        <v>3299</v>
      </c>
      <c r="C470" s="6"/>
      <c r="D470" s="148" t="s">
        <v>45</v>
      </c>
      <c r="E470" s="91">
        <v>0</v>
      </c>
      <c r="F470" s="72">
        <v>0</v>
      </c>
      <c r="G470" s="91">
        <v>520.82000000000005</v>
      </c>
      <c r="H470" s="91"/>
      <c r="I470" s="210"/>
    </row>
    <row r="471" spans="1:9" x14ac:dyDescent="0.25">
      <c r="A471" s="111" t="s">
        <v>96</v>
      </c>
      <c r="B471" s="117"/>
      <c r="C471" s="113"/>
      <c r="D471" s="427" t="s">
        <v>97</v>
      </c>
      <c r="E471" s="260">
        <f>E473+E493</f>
        <v>13394.439999999999</v>
      </c>
      <c r="F471" s="260">
        <f>F473+F493</f>
        <v>26464.5</v>
      </c>
      <c r="G471" s="260">
        <f>G473+G493</f>
        <v>16932.66</v>
      </c>
      <c r="H471" s="258">
        <f t="shared" si="54"/>
        <v>126.41558736311484</v>
      </c>
      <c r="I471" s="220">
        <f t="shared" si="50"/>
        <v>63.982542651476507</v>
      </c>
    </row>
    <row r="472" spans="1:9" x14ac:dyDescent="0.25">
      <c r="A472" s="68" t="s">
        <v>142</v>
      </c>
      <c r="B472" s="90"/>
      <c r="C472" s="6"/>
      <c r="D472" s="386" t="s">
        <v>136</v>
      </c>
      <c r="E472" s="91"/>
      <c r="F472" s="72"/>
      <c r="G472" s="91"/>
      <c r="H472" s="91"/>
      <c r="I472" s="210"/>
    </row>
    <row r="473" spans="1:9" x14ac:dyDescent="0.25">
      <c r="A473" s="36"/>
      <c r="B473" s="40">
        <v>3</v>
      </c>
      <c r="C473" s="37"/>
      <c r="D473" s="387" t="s">
        <v>13</v>
      </c>
      <c r="E473" s="234">
        <f>E474+E482</f>
        <v>4141.0200000000004</v>
      </c>
      <c r="F473" s="234">
        <f>F474+F482</f>
        <v>9986</v>
      </c>
      <c r="G473" s="234">
        <f>G474+G482</f>
        <v>5976.87</v>
      </c>
      <c r="H473" s="234">
        <f t="shared" si="54"/>
        <v>144.33328020632595</v>
      </c>
      <c r="I473" s="73">
        <f t="shared" ref="I473:I504" si="55">G473/F473*100</f>
        <v>59.852493490887241</v>
      </c>
    </row>
    <row r="474" spans="1:9" x14ac:dyDescent="0.25">
      <c r="A474" s="17"/>
      <c r="B474" s="18">
        <v>31</v>
      </c>
      <c r="C474" s="19"/>
      <c r="D474" s="394" t="s">
        <v>14</v>
      </c>
      <c r="E474" s="242">
        <f>E475+E477+E479</f>
        <v>4141.0200000000004</v>
      </c>
      <c r="F474" s="242">
        <f>F475+F477+F479</f>
        <v>9786</v>
      </c>
      <c r="G474" s="242">
        <f>G475+G477+G479</f>
        <v>5946.07</v>
      </c>
      <c r="H474" s="246">
        <f t="shared" si="54"/>
        <v>143.58950210334649</v>
      </c>
      <c r="I474" s="74">
        <f t="shared" si="55"/>
        <v>60.760985080727572</v>
      </c>
    </row>
    <row r="475" spans="1:9" x14ac:dyDescent="0.25">
      <c r="A475" s="44"/>
      <c r="B475" s="45">
        <v>311</v>
      </c>
      <c r="C475" s="46"/>
      <c r="D475" s="395" t="s">
        <v>89</v>
      </c>
      <c r="E475" s="218">
        <f>E476</f>
        <v>3554.52</v>
      </c>
      <c r="F475" s="218">
        <f>F476</f>
        <v>8400</v>
      </c>
      <c r="G475" s="218">
        <f>G476</f>
        <v>5103.91</v>
      </c>
      <c r="H475" s="218">
        <f t="shared" si="54"/>
        <v>143.58928913045926</v>
      </c>
      <c r="I475" s="87">
        <f t="shared" si="55"/>
        <v>60.760833333333331</v>
      </c>
    </row>
    <row r="476" spans="1:9" x14ac:dyDescent="0.25">
      <c r="A476" s="550">
        <v>3111</v>
      </c>
      <c r="B476" s="551"/>
      <c r="C476" s="552"/>
      <c r="D476" s="148" t="s">
        <v>64</v>
      </c>
      <c r="E476" s="91">
        <v>3554.52</v>
      </c>
      <c r="F476" s="72">
        <v>8400</v>
      </c>
      <c r="G476" s="91">
        <v>5103.91</v>
      </c>
      <c r="H476" s="91">
        <f t="shared" si="54"/>
        <v>143.58928913045926</v>
      </c>
      <c r="I476" s="210">
        <f t="shared" si="55"/>
        <v>60.760833333333331</v>
      </c>
    </row>
    <row r="477" spans="1:9" x14ac:dyDescent="0.25">
      <c r="A477" s="44"/>
      <c r="B477" s="45">
        <v>312</v>
      </c>
      <c r="C477" s="46"/>
      <c r="D477" s="395" t="s">
        <v>65</v>
      </c>
      <c r="E477" s="218">
        <f>E478</f>
        <v>0</v>
      </c>
      <c r="F477" s="87">
        <v>0</v>
      </c>
      <c r="G477" s="218">
        <f>G478</f>
        <v>0</v>
      </c>
      <c r="H477" s="218"/>
      <c r="I477" s="87"/>
    </row>
    <row r="478" spans="1:9" x14ac:dyDescent="0.25">
      <c r="A478" s="550">
        <v>3121</v>
      </c>
      <c r="B478" s="551"/>
      <c r="C478" s="552"/>
      <c r="D478" s="148" t="s">
        <v>65</v>
      </c>
      <c r="E478" s="91">
        <v>0</v>
      </c>
      <c r="F478" s="72">
        <v>0</v>
      </c>
      <c r="G478" s="91">
        <v>0</v>
      </c>
      <c r="H478" s="91"/>
      <c r="I478" s="210"/>
    </row>
    <row r="479" spans="1:9" x14ac:dyDescent="0.25">
      <c r="A479" s="44"/>
      <c r="B479" s="45">
        <v>313</v>
      </c>
      <c r="C479" s="46"/>
      <c r="D479" s="395" t="s">
        <v>66</v>
      </c>
      <c r="E479" s="218">
        <f>E480+E481</f>
        <v>586.5</v>
      </c>
      <c r="F479" s="218">
        <f>F480+F481</f>
        <v>1386</v>
      </c>
      <c r="G479" s="218">
        <f>G480+G481</f>
        <v>842.16</v>
      </c>
      <c r="H479" s="218">
        <f t="shared" si="54"/>
        <v>143.59079283887468</v>
      </c>
      <c r="I479" s="87">
        <f t="shared" si="55"/>
        <v>60.761904761904759</v>
      </c>
    </row>
    <row r="480" spans="1:9" x14ac:dyDescent="0.25">
      <c r="A480" s="550">
        <v>3132</v>
      </c>
      <c r="B480" s="551"/>
      <c r="C480" s="552"/>
      <c r="D480" s="148" t="s">
        <v>90</v>
      </c>
      <c r="E480" s="91">
        <v>586.5</v>
      </c>
      <c r="F480" s="72">
        <v>1386</v>
      </c>
      <c r="G480" s="91">
        <v>842.16</v>
      </c>
      <c r="H480" s="91">
        <f t="shared" si="54"/>
        <v>143.59079283887468</v>
      </c>
      <c r="I480" s="210">
        <f t="shared" si="55"/>
        <v>60.761904761904759</v>
      </c>
    </row>
    <row r="481" spans="1:9" ht="26.25" x14ac:dyDescent="0.25">
      <c r="A481" s="550">
        <v>3133</v>
      </c>
      <c r="B481" s="551"/>
      <c r="C481" s="552"/>
      <c r="D481" s="148" t="s">
        <v>91</v>
      </c>
      <c r="E481" s="91">
        <v>0</v>
      </c>
      <c r="F481" s="72">
        <v>0</v>
      </c>
      <c r="G481" s="91">
        <v>0</v>
      </c>
      <c r="H481" s="91"/>
      <c r="I481" s="210"/>
    </row>
    <row r="482" spans="1:9" x14ac:dyDescent="0.25">
      <c r="A482" s="17"/>
      <c r="B482" s="18">
        <v>32</v>
      </c>
      <c r="C482" s="19"/>
      <c r="D482" s="394" t="s">
        <v>20</v>
      </c>
      <c r="E482" s="242">
        <f>E483+E485+E489</f>
        <v>0</v>
      </c>
      <c r="F482" s="242">
        <f>F483+F485+F489</f>
        <v>200</v>
      </c>
      <c r="G482" s="242">
        <f>G483+G485+G489</f>
        <v>30.8</v>
      </c>
      <c r="H482" s="246"/>
      <c r="I482" s="74">
        <f t="shared" si="55"/>
        <v>15.4</v>
      </c>
    </row>
    <row r="483" spans="1:9" x14ac:dyDescent="0.25">
      <c r="A483" s="44"/>
      <c r="B483" s="45">
        <v>321</v>
      </c>
      <c r="C483" s="46"/>
      <c r="D483" s="395" t="s">
        <v>27</v>
      </c>
      <c r="E483" s="218">
        <f>E484</f>
        <v>0</v>
      </c>
      <c r="F483" s="218">
        <f>F484</f>
        <v>0</v>
      </c>
      <c r="G483" s="218">
        <f>G484</f>
        <v>0</v>
      </c>
      <c r="H483" s="218"/>
      <c r="I483" s="87"/>
    </row>
    <row r="484" spans="1:9" x14ac:dyDescent="0.25">
      <c r="A484" s="550">
        <v>3212</v>
      </c>
      <c r="B484" s="551"/>
      <c r="C484" s="552"/>
      <c r="D484" s="148" t="s">
        <v>120</v>
      </c>
      <c r="E484" s="91">
        <v>0</v>
      </c>
      <c r="F484" s="72">
        <v>0</v>
      </c>
      <c r="G484" s="91">
        <v>0</v>
      </c>
      <c r="H484" s="91"/>
      <c r="I484" s="210"/>
    </row>
    <row r="485" spans="1:9" x14ac:dyDescent="0.25">
      <c r="A485" s="44"/>
      <c r="B485" s="51">
        <v>322</v>
      </c>
      <c r="C485" s="47"/>
      <c r="D485" s="428" t="s">
        <v>31</v>
      </c>
      <c r="E485" s="218">
        <f>E486+E470+E488</f>
        <v>0</v>
      </c>
      <c r="F485" s="218">
        <f>F486+F487+F488</f>
        <v>200</v>
      </c>
      <c r="G485" s="218">
        <f>G486+G487+G488</f>
        <v>30.8</v>
      </c>
      <c r="H485" s="218"/>
      <c r="I485" s="87">
        <f t="shared" si="55"/>
        <v>15.4</v>
      </c>
    </row>
    <row r="486" spans="1:9" x14ac:dyDescent="0.25">
      <c r="A486" s="4"/>
      <c r="B486" s="11">
        <v>3221</v>
      </c>
      <c r="C486" s="6"/>
      <c r="D486" s="429" t="s">
        <v>98</v>
      </c>
      <c r="E486" s="91">
        <v>0</v>
      </c>
      <c r="F486" s="72">
        <v>200</v>
      </c>
      <c r="G486" s="91">
        <v>30.8</v>
      </c>
      <c r="H486" s="91"/>
      <c r="I486" s="210">
        <f t="shared" si="55"/>
        <v>15.4</v>
      </c>
    </row>
    <row r="487" spans="1:9" x14ac:dyDescent="0.25">
      <c r="A487" s="4"/>
      <c r="B487" s="11">
        <v>3222</v>
      </c>
      <c r="C487" s="6"/>
      <c r="D487" s="429" t="s">
        <v>63</v>
      </c>
      <c r="F487" s="72">
        <v>0</v>
      </c>
      <c r="G487" s="91"/>
      <c r="H487" s="91"/>
      <c r="I487" s="210"/>
    </row>
    <row r="488" spans="1:9" x14ac:dyDescent="0.25">
      <c r="A488" s="4"/>
      <c r="B488" s="11">
        <v>3225</v>
      </c>
      <c r="C488" s="6"/>
      <c r="D488" s="429" t="s">
        <v>34</v>
      </c>
      <c r="E488" s="91">
        <v>0</v>
      </c>
      <c r="F488" s="72">
        <v>0</v>
      </c>
      <c r="G488" s="91">
        <v>0</v>
      </c>
      <c r="H488" s="91"/>
      <c r="I488" s="210"/>
    </row>
    <row r="489" spans="1:9" x14ac:dyDescent="0.25">
      <c r="A489" s="44"/>
      <c r="B489" s="51">
        <v>323</v>
      </c>
      <c r="C489" s="47"/>
      <c r="D489" s="428" t="s">
        <v>36</v>
      </c>
      <c r="E489" s="218">
        <f>E490+E491</f>
        <v>0</v>
      </c>
      <c r="F489" s="218">
        <f>F490+F491</f>
        <v>0</v>
      </c>
      <c r="G489" s="218">
        <f>G490+G491</f>
        <v>0</v>
      </c>
      <c r="H489" s="218"/>
      <c r="I489" s="87"/>
    </row>
    <row r="490" spans="1:9" x14ac:dyDescent="0.25">
      <c r="A490" s="4"/>
      <c r="B490" s="11">
        <v>3236</v>
      </c>
      <c r="C490" s="6"/>
      <c r="D490" s="429" t="s">
        <v>41</v>
      </c>
      <c r="E490" s="91">
        <v>0</v>
      </c>
      <c r="F490" s="72">
        <v>0</v>
      </c>
      <c r="G490" s="91">
        <v>0</v>
      </c>
      <c r="H490" s="91"/>
      <c r="I490" s="210"/>
    </row>
    <row r="491" spans="1:9" x14ac:dyDescent="0.25">
      <c r="A491" s="4"/>
      <c r="B491" s="11">
        <v>3237</v>
      </c>
      <c r="C491" s="6"/>
      <c r="D491" s="429" t="s">
        <v>42</v>
      </c>
      <c r="E491" s="91">
        <v>0</v>
      </c>
      <c r="F491" s="72">
        <v>0</v>
      </c>
      <c r="G491" s="91">
        <v>0</v>
      </c>
      <c r="H491" s="91"/>
      <c r="I491" s="210"/>
    </row>
    <row r="492" spans="1:9" x14ac:dyDescent="0.25">
      <c r="A492" s="561" t="s">
        <v>143</v>
      </c>
      <c r="B492" s="562"/>
      <c r="C492" s="563"/>
      <c r="D492" s="430" t="s">
        <v>132</v>
      </c>
      <c r="E492" s="91">
        <v>0</v>
      </c>
      <c r="F492" s="72">
        <v>0</v>
      </c>
      <c r="G492" s="91">
        <v>0</v>
      </c>
      <c r="H492" s="91"/>
      <c r="I492" s="210"/>
    </row>
    <row r="493" spans="1:9" x14ac:dyDescent="0.25">
      <c r="A493" s="36"/>
      <c r="B493" s="40">
        <v>3</v>
      </c>
      <c r="C493" s="37"/>
      <c r="D493" s="387" t="s">
        <v>13</v>
      </c>
      <c r="E493" s="234">
        <f>E494+E502</f>
        <v>9253.4199999999983</v>
      </c>
      <c r="F493" s="234">
        <f>F494+F502</f>
        <v>16478.5</v>
      </c>
      <c r="G493" s="234">
        <f>G494+G502</f>
        <v>10955.79</v>
      </c>
      <c r="H493" s="234">
        <f t="shared" si="54"/>
        <v>118.39719800895239</v>
      </c>
      <c r="I493" s="73">
        <f t="shared" si="55"/>
        <v>66.485359711138756</v>
      </c>
    </row>
    <row r="494" spans="1:9" x14ac:dyDescent="0.25">
      <c r="A494" s="17"/>
      <c r="B494" s="18">
        <v>31</v>
      </c>
      <c r="C494" s="19"/>
      <c r="D494" s="394" t="s">
        <v>14</v>
      </c>
      <c r="E494" s="242">
        <f>E495+E497+E499</f>
        <v>8618.2799999999988</v>
      </c>
      <c r="F494" s="242">
        <f>F495+F497+F499</f>
        <v>15628.5</v>
      </c>
      <c r="G494" s="242">
        <f>G495+G497+G499</f>
        <v>10188.61</v>
      </c>
      <c r="H494" s="246">
        <f t="shared" si="54"/>
        <v>118.22092111186922</v>
      </c>
      <c r="I494" s="74">
        <f t="shared" si="55"/>
        <v>65.192500879802935</v>
      </c>
    </row>
    <row r="495" spans="1:9" x14ac:dyDescent="0.25">
      <c r="A495" s="44"/>
      <c r="B495" s="45">
        <v>311</v>
      </c>
      <c r="C495" s="46"/>
      <c r="D495" s="395" t="s">
        <v>89</v>
      </c>
      <c r="E495" s="218">
        <f>E496</f>
        <v>7311.82</v>
      </c>
      <c r="F495" s="218">
        <f>F496</f>
        <v>12900</v>
      </c>
      <c r="G495" s="218">
        <f>G496</f>
        <v>8402.23</v>
      </c>
      <c r="H495" s="218">
        <f t="shared" si="54"/>
        <v>114.91297652294503</v>
      </c>
      <c r="I495" s="87">
        <f t="shared" si="55"/>
        <v>65.13356589147287</v>
      </c>
    </row>
    <row r="496" spans="1:9" x14ac:dyDescent="0.25">
      <c r="A496" s="550">
        <v>3111</v>
      </c>
      <c r="B496" s="551"/>
      <c r="C496" s="552"/>
      <c r="D496" s="148" t="s">
        <v>64</v>
      </c>
      <c r="E496" s="91">
        <v>7311.82</v>
      </c>
      <c r="F496" s="72">
        <v>12900</v>
      </c>
      <c r="G496" s="91">
        <v>8402.23</v>
      </c>
      <c r="H496" s="91">
        <f t="shared" si="54"/>
        <v>114.91297652294503</v>
      </c>
      <c r="I496" s="210">
        <f t="shared" si="55"/>
        <v>65.13356589147287</v>
      </c>
    </row>
    <row r="497" spans="1:9" x14ac:dyDescent="0.25">
      <c r="A497" s="44"/>
      <c r="B497" s="45">
        <v>312</v>
      </c>
      <c r="C497" s="46"/>
      <c r="D497" s="395" t="s">
        <v>65</v>
      </c>
      <c r="E497" s="218">
        <f>E498</f>
        <v>100</v>
      </c>
      <c r="F497" s="87">
        <f>F498</f>
        <v>600</v>
      </c>
      <c r="G497" s="218">
        <f>G498</f>
        <v>400</v>
      </c>
      <c r="H497" s="218"/>
      <c r="I497" s="87">
        <f t="shared" si="55"/>
        <v>66.666666666666657</v>
      </c>
    </row>
    <row r="498" spans="1:9" x14ac:dyDescent="0.25">
      <c r="A498" s="550">
        <v>3121</v>
      </c>
      <c r="B498" s="551"/>
      <c r="C498" s="552"/>
      <c r="D498" s="148" t="s">
        <v>65</v>
      </c>
      <c r="E498" s="91">
        <v>100</v>
      </c>
      <c r="F498" s="72">
        <v>600</v>
      </c>
      <c r="G498" s="91">
        <v>400</v>
      </c>
      <c r="H498" s="91"/>
      <c r="I498" s="210">
        <f t="shared" si="55"/>
        <v>66.666666666666657</v>
      </c>
    </row>
    <row r="499" spans="1:9" x14ac:dyDescent="0.25">
      <c r="A499" s="44"/>
      <c r="B499" s="45">
        <v>313</v>
      </c>
      <c r="C499" s="46"/>
      <c r="D499" s="395" t="s">
        <v>66</v>
      </c>
      <c r="E499" s="218">
        <f>E500+E501</f>
        <v>1206.46</v>
      </c>
      <c r="F499" s="87">
        <f>F500+F501</f>
        <v>2128.5</v>
      </c>
      <c r="G499" s="218">
        <f>G500+G501</f>
        <v>1386.38</v>
      </c>
      <c r="H499" s="218">
        <f t="shared" si="54"/>
        <v>114.91305140659452</v>
      </c>
      <c r="I499" s="87">
        <f t="shared" si="55"/>
        <v>65.134132017852949</v>
      </c>
    </row>
    <row r="500" spans="1:9" x14ac:dyDescent="0.25">
      <c r="A500" s="550">
        <v>3132</v>
      </c>
      <c r="B500" s="551"/>
      <c r="C500" s="552"/>
      <c r="D500" s="148" t="s">
        <v>90</v>
      </c>
      <c r="E500" s="91">
        <v>1206.46</v>
      </c>
      <c r="F500" s="72">
        <v>2128.5</v>
      </c>
      <c r="G500" s="91">
        <v>1386.38</v>
      </c>
      <c r="H500" s="91">
        <f t="shared" si="54"/>
        <v>114.91305140659452</v>
      </c>
      <c r="I500" s="210">
        <f t="shared" si="55"/>
        <v>65.134132017852949</v>
      </c>
    </row>
    <row r="501" spans="1:9" ht="26.25" x14ac:dyDescent="0.25">
      <c r="A501" s="550">
        <v>3133</v>
      </c>
      <c r="B501" s="551"/>
      <c r="C501" s="552"/>
      <c r="D501" s="148" t="s">
        <v>91</v>
      </c>
      <c r="E501" s="91">
        <v>0</v>
      </c>
      <c r="F501" s="72">
        <v>0</v>
      </c>
      <c r="G501" s="91">
        <v>0</v>
      </c>
      <c r="H501" s="91"/>
      <c r="I501" s="210"/>
    </row>
    <row r="502" spans="1:9" x14ac:dyDescent="0.25">
      <c r="A502" s="17"/>
      <c r="B502" s="18">
        <v>32</v>
      </c>
      <c r="C502" s="19"/>
      <c r="D502" s="394" t="s">
        <v>20</v>
      </c>
      <c r="E502" s="242">
        <f>E503+E505+E509</f>
        <v>635.14</v>
      </c>
      <c r="F502" s="74">
        <f>F503+F505+F509</f>
        <v>850</v>
      </c>
      <c r="G502" s="242">
        <f>G503+G505+G509</f>
        <v>767.18</v>
      </c>
      <c r="H502" s="246">
        <f t="shared" si="54"/>
        <v>120.78911735995213</v>
      </c>
      <c r="I502" s="74">
        <f t="shared" si="55"/>
        <v>90.256470588235288</v>
      </c>
    </row>
    <row r="503" spans="1:9" x14ac:dyDescent="0.25">
      <c r="A503" s="44"/>
      <c r="B503" s="45">
        <v>321</v>
      </c>
      <c r="C503" s="46"/>
      <c r="D503" s="395" t="s">
        <v>27</v>
      </c>
      <c r="E503" s="218">
        <f>E504</f>
        <v>635.14</v>
      </c>
      <c r="F503" s="87">
        <f>F504</f>
        <v>850</v>
      </c>
      <c r="G503" s="218">
        <f>G504</f>
        <v>634.41</v>
      </c>
      <c r="H503" s="218">
        <f t="shared" si="54"/>
        <v>99.885064710142643</v>
      </c>
      <c r="I503" s="87">
        <f t="shared" si="55"/>
        <v>74.636470588235298</v>
      </c>
    </row>
    <row r="504" spans="1:9" x14ac:dyDescent="0.25">
      <c r="A504" s="550">
        <v>3212</v>
      </c>
      <c r="B504" s="551"/>
      <c r="C504" s="552"/>
      <c r="D504" s="148" t="s">
        <v>120</v>
      </c>
      <c r="E504" s="91">
        <v>635.14</v>
      </c>
      <c r="F504" s="72">
        <v>850</v>
      </c>
      <c r="G504" s="91">
        <v>634.41</v>
      </c>
      <c r="H504" s="91">
        <f t="shared" si="54"/>
        <v>99.885064710142643</v>
      </c>
      <c r="I504" s="210">
        <f t="shared" si="55"/>
        <v>74.636470588235298</v>
      </c>
    </row>
    <row r="505" spans="1:9" x14ac:dyDescent="0.25">
      <c r="A505" s="44"/>
      <c r="B505" s="51">
        <v>322</v>
      </c>
      <c r="C505" s="47"/>
      <c r="D505" s="428" t="s">
        <v>31</v>
      </c>
      <c r="E505" s="218">
        <f>E506+E507+E508</f>
        <v>0</v>
      </c>
      <c r="F505" s="87">
        <f>F506+F507+F508</f>
        <v>0</v>
      </c>
      <c r="G505" s="218">
        <f>G506+G507+G508</f>
        <v>0</v>
      </c>
      <c r="H505" s="218"/>
      <c r="I505" s="87"/>
    </row>
    <row r="506" spans="1:9" x14ac:dyDescent="0.25">
      <c r="A506" s="4"/>
      <c r="B506" s="11">
        <v>3221</v>
      </c>
      <c r="C506" s="6"/>
      <c r="D506" s="429" t="s">
        <v>98</v>
      </c>
      <c r="E506" s="91"/>
      <c r="F506" s="72">
        <v>0</v>
      </c>
      <c r="G506" s="91">
        <v>0</v>
      </c>
      <c r="H506" s="91"/>
      <c r="I506" s="210"/>
    </row>
    <row r="507" spans="1:9" x14ac:dyDescent="0.25">
      <c r="A507" s="4"/>
      <c r="B507" s="11">
        <v>3222</v>
      </c>
      <c r="C507" s="6"/>
      <c r="D507" s="429" t="s">
        <v>63</v>
      </c>
      <c r="E507" s="91">
        <v>0</v>
      </c>
      <c r="F507" s="72">
        <v>0</v>
      </c>
      <c r="G507" s="91">
        <v>0</v>
      </c>
      <c r="H507" s="91"/>
      <c r="I507" s="210"/>
    </row>
    <row r="508" spans="1:9" x14ac:dyDescent="0.25">
      <c r="A508" s="4"/>
      <c r="B508" s="11">
        <v>3225</v>
      </c>
      <c r="C508" s="6"/>
      <c r="D508" s="429" t="s">
        <v>34</v>
      </c>
      <c r="E508" s="91">
        <v>0</v>
      </c>
      <c r="F508" s="72">
        <v>0</v>
      </c>
      <c r="G508" s="91">
        <v>0</v>
      </c>
      <c r="H508" s="91"/>
      <c r="I508" s="210"/>
    </row>
    <row r="509" spans="1:9" x14ac:dyDescent="0.25">
      <c r="A509" s="44"/>
      <c r="B509" s="51">
        <v>323</v>
      </c>
      <c r="C509" s="47"/>
      <c r="D509" s="428" t="s">
        <v>36</v>
      </c>
      <c r="E509" s="218">
        <f>E510+E511</f>
        <v>0</v>
      </c>
      <c r="F509" s="87">
        <f>F510+F511</f>
        <v>0</v>
      </c>
      <c r="G509" s="218">
        <f>G510+G511</f>
        <v>132.77000000000001</v>
      </c>
      <c r="H509" s="218"/>
      <c r="I509" s="87"/>
    </row>
    <row r="510" spans="1:9" x14ac:dyDescent="0.25">
      <c r="A510" s="4"/>
      <c r="B510" s="11">
        <v>3236</v>
      </c>
      <c r="C510" s="6"/>
      <c r="D510" s="429" t="s">
        <v>41</v>
      </c>
      <c r="E510" s="91">
        <v>0</v>
      </c>
      <c r="F510" s="72">
        <v>0</v>
      </c>
      <c r="G510" s="91">
        <v>0</v>
      </c>
      <c r="H510" s="91"/>
      <c r="I510" s="210"/>
    </row>
    <row r="511" spans="1:9" x14ac:dyDescent="0.25">
      <c r="A511" s="4"/>
      <c r="B511" s="11">
        <v>3237</v>
      </c>
      <c r="C511" s="6"/>
      <c r="D511" s="429" t="s">
        <v>42</v>
      </c>
      <c r="E511" s="91">
        <v>0</v>
      </c>
      <c r="F511" s="72">
        <v>0</v>
      </c>
      <c r="G511" s="91">
        <v>132.77000000000001</v>
      </c>
      <c r="H511" s="91"/>
      <c r="I511" s="210"/>
    </row>
    <row r="512" spans="1:9" x14ac:dyDescent="0.25">
      <c r="A512" s="111" t="s">
        <v>99</v>
      </c>
      <c r="B512" s="117"/>
      <c r="C512" s="113"/>
      <c r="D512" s="427" t="s">
        <v>75</v>
      </c>
      <c r="E512" s="258">
        <f>E514+E521</f>
        <v>0</v>
      </c>
      <c r="F512" s="220">
        <f>F514+F521</f>
        <v>240</v>
      </c>
      <c r="G512" s="258">
        <f>G514+G521</f>
        <v>0</v>
      </c>
      <c r="H512" s="258"/>
      <c r="I512" s="220"/>
    </row>
    <row r="513" spans="1:9" x14ac:dyDescent="0.25">
      <c r="A513" s="561" t="s">
        <v>133</v>
      </c>
      <c r="B513" s="562"/>
      <c r="C513" s="563"/>
      <c r="D513" s="431" t="s">
        <v>132</v>
      </c>
      <c r="E513" s="91"/>
      <c r="F513" s="72"/>
      <c r="G513" s="91"/>
      <c r="H513" s="91"/>
      <c r="I513" s="210"/>
    </row>
    <row r="514" spans="1:9" x14ac:dyDescent="0.25">
      <c r="A514" s="36"/>
      <c r="B514" s="135">
        <v>4</v>
      </c>
      <c r="C514" s="41"/>
      <c r="D514" s="432" t="s">
        <v>100</v>
      </c>
      <c r="E514" s="234">
        <f>E515</f>
        <v>0</v>
      </c>
      <c r="F514" s="73">
        <f>F515</f>
        <v>240</v>
      </c>
      <c r="G514" s="234">
        <f>G515</f>
        <v>0</v>
      </c>
      <c r="H514" s="234"/>
      <c r="I514" s="73"/>
    </row>
    <row r="515" spans="1:9" x14ac:dyDescent="0.25">
      <c r="A515" s="17"/>
      <c r="B515" s="137">
        <v>42</v>
      </c>
      <c r="C515" s="25"/>
      <c r="D515" s="433" t="s">
        <v>101</v>
      </c>
      <c r="E515" s="242">
        <f>E516+E518</f>
        <v>0</v>
      </c>
      <c r="F515" s="74">
        <f>F516+F518</f>
        <v>240</v>
      </c>
      <c r="G515" s="242">
        <f>G516+G518</f>
        <v>0</v>
      </c>
      <c r="H515" s="246"/>
      <c r="I515" s="74"/>
    </row>
    <row r="516" spans="1:9" x14ac:dyDescent="0.25">
      <c r="A516" s="44"/>
      <c r="B516" s="51">
        <v>422</v>
      </c>
      <c r="C516" s="47"/>
      <c r="D516" s="428" t="s">
        <v>102</v>
      </c>
      <c r="E516" s="218">
        <f>E517</f>
        <v>0</v>
      </c>
      <c r="F516" s="87">
        <f>F517</f>
        <v>0</v>
      </c>
      <c r="G516" s="218">
        <f>G517</f>
        <v>0</v>
      </c>
      <c r="H516" s="218"/>
      <c r="I516" s="87"/>
    </row>
    <row r="517" spans="1:9" x14ac:dyDescent="0.25">
      <c r="A517" s="4"/>
      <c r="B517" s="11">
        <v>4221</v>
      </c>
      <c r="C517" s="6"/>
      <c r="D517" s="429" t="s">
        <v>95</v>
      </c>
      <c r="E517" s="91"/>
      <c r="F517" s="72">
        <v>0</v>
      </c>
      <c r="G517" s="91"/>
      <c r="H517" s="91"/>
      <c r="I517" s="210"/>
    </row>
    <row r="518" spans="1:9" x14ac:dyDescent="0.25">
      <c r="A518" s="44"/>
      <c r="B518" s="51">
        <v>424</v>
      </c>
      <c r="C518" s="47"/>
      <c r="D518" s="428" t="s">
        <v>103</v>
      </c>
      <c r="E518" s="218">
        <f>E519</f>
        <v>0</v>
      </c>
      <c r="F518" s="87">
        <f>F519</f>
        <v>240</v>
      </c>
      <c r="G518" s="218">
        <f>G519</f>
        <v>0</v>
      </c>
      <c r="H518" s="218"/>
      <c r="I518" s="87"/>
    </row>
    <row r="519" spans="1:9" x14ac:dyDescent="0.25">
      <c r="A519" s="4"/>
      <c r="B519" s="11">
        <v>4241</v>
      </c>
      <c r="C519" s="6"/>
      <c r="D519" s="429" t="s">
        <v>104</v>
      </c>
      <c r="E519" s="91">
        <v>0</v>
      </c>
      <c r="F519" s="72">
        <v>240</v>
      </c>
      <c r="G519" s="91">
        <v>0</v>
      </c>
      <c r="H519" s="91"/>
      <c r="I519" s="210"/>
    </row>
    <row r="520" spans="1:9" x14ac:dyDescent="0.25">
      <c r="A520" s="561" t="s">
        <v>138</v>
      </c>
      <c r="B520" s="562"/>
      <c r="C520" s="563"/>
      <c r="D520" s="434" t="s">
        <v>134</v>
      </c>
      <c r="E520" s="91">
        <v>0</v>
      </c>
      <c r="F520" s="72">
        <v>0</v>
      </c>
      <c r="G520" s="91">
        <v>0</v>
      </c>
      <c r="H520" s="91"/>
      <c r="I520" s="210"/>
    </row>
    <row r="521" spans="1:9" x14ac:dyDescent="0.25">
      <c r="A521" s="36"/>
      <c r="B521" s="135">
        <v>4</v>
      </c>
      <c r="C521" s="41"/>
      <c r="D521" s="432" t="s">
        <v>100</v>
      </c>
      <c r="E521" s="234">
        <f>E522</f>
        <v>0</v>
      </c>
      <c r="F521" s="73">
        <f>F522</f>
        <v>0</v>
      </c>
      <c r="G521" s="234">
        <f>G522</f>
        <v>0</v>
      </c>
      <c r="H521" s="234"/>
      <c r="I521" s="73"/>
    </row>
    <row r="522" spans="1:9" x14ac:dyDescent="0.25">
      <c r="A522" s="17"/>
      <c r="B522" s="137">
        <v>42</v>
      </c>
      <c r="C522" s="25"/>
      <c r="D522" s="433" t="s">
        <v>101</v>
      </c>
      <c r="E522" s="242">
        <f>E523+E525</f>
        <v>0</v>
      </c>
      <c r="F522" s="74">
        <f>F523+F525</f>
        <v>0</v>
      </c>
      <c r="G522" s="242">
        <f>G523+G525</f>
        <v>0</v>
      </c>
      <c r="H522" s="246"/>
      <c r="I522" s="74"/>
    </row>
    <row r="523" spans="1:9" x14ac:dyDescent="0.25">
      <c r="A523" s="44"/>
      <c r="B523" s="51">
        <v>422</v>
      </c>
      <c r="C523" s="47"/>
      <c r="D523" s="428" t="s">
        <v>102</v>
      </c>
      <c r="E523" s="218">
        <f>E524</f>
        <v>0</v>
      </c>
      <c r="F523" s="87">
        <f>F524</f>
        <v>0</v>
      </c>
      <c r="G523" s="218">
        <f>G524</f>
        <v>0</v>
      </c>
      <c r="H523" s="218"/>
      <c r="I523" s="87"/>
    </row>
    <row r="524" spans="1:9" x14ac:dyDescent="0.25">
      <c r="A524" s="4"/>
      <c r="B524" s="11"/>
      <c r="C524" s="6"/>
      <c r="D524" s="429"/>
      <c r="E524" s="91">
        <v>0</v>
      </c>
      <c r="F524" s="72">
        <v>0</v>
      </c>
      <c r="G524" s="91">
        <v>0</v>
      </c>
      <c r="H524" s="91"/>
      <c r="I524" s="210"/>
    </row>
    <row r="525" spans="1:9" x14ac:dyDescent="0.25">
      <c r="A525" s="44"/>
      <c r="B525" s="51">
        <v>424</v>
      </c>
      <c r="C525" s="47"/>
      <c r="D525" s="428" t="s">
        <v>103</v>
      </c>
      <c r="E525" s="218">
        <f>E526</f>
        <v>0</v>
      </c>
      <c r="F525" s="87">
        <f>F526</f>
        <v>0</v>
      </c>
      <c r="G525" s="218">
        <f>G526</f>
        <v>0</v>
      </c>
      <c r="H525" s="218"/>
      <c r="I525" s="87"/>
    </row>
    <row r="526" spans="1:9" x14ac:dyDescent="0.25">
      <c r="A526" s="4"/>
      <c r="B526" s="11">
        <v>4241</v>
      </c>
      <c r="C526" s="6"/>
      <c r="D526" s="429" t="s">
        <v>104</v>
      </c>
      <c r="E526" s="91">
        <v>0</v>
      </c>
      <c r="F526" s="72">
        <v>0</v>
      </c>
      <c r="G526" s="91">
        <v>0</v>
      </c>
      <c r="H526" s="91"/>
      <c r="I526" s="210"/>
    </row>
    <row r="527" spans="1:9" x14ac:dyDescent="0.25">
      <c r="A527" s="111" t="s">
        <v>105</v>
      </c>
      <c r="B527" s="142"/>
      <c r="C527" s="140"/>
      <c r="D527" s="427" t="s">
        <v>106</v>
      </c>
      <c r="E527" s="258">
        <f t="shared" ref="E527:G530" si="56">E528</f>
        <v>0</v>
      </c>
      <c r="F527" s="220">
        <f t="shared" si="56"/>
        <v>3000</v>
      </c>
      <c r="G527" s="258">
        <f t="shared" si="56"/>
        <v>0</v>
      </c>
      <c r="H527" s="258"/>
      <c r="I527" s="220"/>
    </row>
    <row r="528" spans="1:9" x14ac:dyDescent="0.25">
      <c r="A528" s="36"/>
      <c r="B528" s="135">
        <v>4</v>
      </c>
      <c r="C528" s="37"/>
      <c r="D528" s="435" t="s">
        <v>15</v>
      </c>
      <c r="E528" s="234">
        <f t="shared" si="56"/>
        <v>0</v>
      </c>
      <c r="F528" s="73">
        <f t="shared" si="56"/>
        <v>3000</v>
      </c>
      <c r="G528" s="234">
        <f t="shared" si="56"/>
        <v>0</v>
      </c>
      <c r="H528" s="234"/>
      <c r="I528" s="234"/>
    </row>
    <row r="529" spans="1:9" x14ac:dyDescent="0.25">
      <c r="A529" s="17"/>
      <c r="B529" s="137">
        <v>45</v>
      </c>
      <c r="C529" s="19"/>
      <c r="D529" s="436" t="s">
        <v>77</v>
      </c>
      <c r="E529" s="242">
        <f t="shared" si="56"/>
        <v>0</v>
      </c>
      <c r="F529" s="74">
        <f t="shared" si="56"/>
        <v>3000</v>
      </c>
      <c r="G529" s="242">
        <f t="shared" si="56"/>
        <v>0</v>
      </c>
      <c r="H529" s="246"/>
      <c r="I529" s="74"/>
    </row>
    <row r="530" spans="1:9" x14ac:dyDescent="0.25">
      <c r="A530" s="44"/>
      <c r="B530" s="51">
        <v>451</v>
      </c>
      <c r="C530" s="46"/>
      <c r="D530" s="437" t="s">
        <v>78</v>
      </c>
      <c r="E530" s="218">
        <f t="shared" si="56"/>
        <v>0</v>
      </c>
      <c r="F530" s="87">
        <f t="shared" si="56"/>
        <v>3000</v>
      </c>
      <c r="G530" s="218">
        <f t="shared" si="56"/>
        <v>0</v>
      </c>
      <c r="H530" s="218"/>
      <c r="I530" s="87"/>
    </row>
    <row r="531" spans="1:9" x14ac:dyDescent="0.25">
      <c r="A531" s="4"/>
      <c r="B531" s="11">
        <v>4511</v>
      </c>
      <c r="C531" s="6"/>
      <c r="D531" s="438" t="s">
        <v>78</v>
      </c>
      <c r="E531" s="91">
        <v>0</v>
      </c>
      <c r="F531" s="72">
        <v>3000</v>
      </c>
      <c r="G531" s="91">
        <v>0</v>
      </c>
      <c r="H531" s="91"/>
      <c r="I531" s="210"/>
    </row>
    <row r="532" spans="1:9" x14ac:dyDescent="0.25">
      <c r="A532" s="111" t="s">
        <v>73</v>
      </c>
      <c r="B532" s="117"/>
      <c r="C532" s="113"/>
      <c r="D532" s="427" t="s">
        <v>107</v>
      </c>
      <c r="E532" s="258">
        <f t="shared" ref="E532:G533" si="57">E533</f>
        <v>0</v>
      </c>
      <c r="F532" s="220">
        <f t="shared" si="57"/>
        <v>0</v>
      </c>
      <c r="G532" s="258">
        <f t="shared" si="57"/>
        <v>0</v>
      </c>
      <c r="H532" s="258"/>
      <c r="I532" s="220"/>
    </row>
    <row r="533" spans="1:9" x14ac:dyDescent="0.25">
      <c r="A533" s="36"/>
      <c r="B533" s="136">
        <v>3</v>
      </c>
      <c r="C533" s="37"/>
      <c r="D533" s="408" t="s">
        <v>13</v>
      </c>
      <c r="E533" s="234">
        <f t="shared" si="57"/>
        <v>0</v>
      </c>
      <c r="F533" s="73">
        <f t="shared" si="57"/>
        <v>0</v>
      </c>
      <c r="G533" s="234">
        <f t="shared" si="57"/>
        <v>0</v>
      </c>
      <c r="H533" s="234"/>
      <c r="I533" s="73"/>
    </row>
    <row r="534" spans="1:9" x14ac:dyDescent="0.25">
      <c r="A534" s="17"/>
      <c r="B534" s="138">
        <v>32</v>
      </c>
      <c r="C534" s="19"/>
      <c r="D534" s="439" t="s">
        <v>20</v>
      </c>
      <c r="E534" s="242">
        <f>E535+E537</f>
        <v>0</v>
      </c>
      <c r="F534" s="74">
        <f>F535+F537</f>
        <v>0</v>
      </c>
      <c r="G534" s="242">
        <f>G535+G537</f>
        <v>0</v>
      </c>
      <c r="H534" s="246"/>
      <c r="I534" s="74"/>
    </row>
    <row r="535" spans="1:9" x14ac:dyDescent="0.25">
      <c r="A535" s="44"/>
      <c r="B535" s="139">
        <v>322</v>
      </c>
      <c r="C535" s="46"/>
      <c r="D535" s="440" t="s">
        <v>31</v>
      </c>
      <c r="E535" s="218">
        <f>E536</f>
        <v>0</v>
      </c>
      <c r="F535" s="87">
        <f>F536</f>
        <v>0</v>
      </c>
      <c r="G535" s="218">
        <f>G536</f>
        <v>0</v>
      </c>
      <c r="H535" s="218"/>
      <c r="I535" s="87"/>
    </row>
    <row r="536" spans="1:9" x14ac:dyDescent="0.25">
      <c r="A536" s="4"/>
      <c r="B536" s="7">
        <v>3224</v>
      </c>
      <c r="C536" s="6"/>
      <c r="D536" s="364" t="s">
        <v>108</v>
      </c>
      <c r="E536" s="91">
        <v>0</v>
      </c>
      <c r="F536" s="72">
        <v>0</v>
      </c>
      <c r="G536" s="91">
        <v>0</v>
      </c>
      <c r="H536" s="91"/>
      <c r="I536" s="210"/>
    </row>
    <row r="537" spans="1:9" x14ac:dyDescent="0.25">
      <c r="A537" s="44"/>
      <c r="B537" s="139">
        <v>323</v>
      </c>
      <c r="C537" s="46"/>
      <c r="D537" s="440" t="s">
        <v>36</v>
      </c>
      <c r="E537" s="218">
        <f>E538</f>
        <v>0</v>
      </c>
      <c r="F537" s="87">
        <f>F538</f>
        <v>0</v>
      </c>
      <c r="G537" s="218">
        <f>G538</f>
        <v>0</v>
      </c>
      <c r="H537" s="218"/>
      <c r="I537" s="87"/>
    </row>
    <row r="538" spans="1:9" x14ac:dyDescent="0.25">
      <c r="A538" s="4"/>
      <c r="B538" s="7">
        <v>3232</v>
      </c>
      <c r="C538" s="6"/>
      <c r="D538" s="364" t="s">
        <v>109</v>
      </c>
      <c r="E538" s="91"/>
      <c r="F538" s="72">
        <v>0</v>
      </c>
      <c r="G538" s="91"/>
      <c r="H538" s="91"/>
      <c r="I538" s="210"/>
    </row>
    <row r="539" spans="1:9" x14ac:dyDescent="0.25">
      <c r="A539" s="111" t="s">
        <v>110</v>
      </c>
      <c r="B539" s="117"/>
      <c r="C539" s="113"/>
      <c r="D539" s="427" t="s">
        <v>111</v>
      </c>
      <c r="E539" s="258">
        <f>E541+E545</f>
        <v>2217.42</v>
      </c>
      <c r="F539" s="220">
        <f>F541+F545</f>
        <v>11720</v>
      </c>
      <c r="G539" s="258">
        <f>G541+G545</f>
        <v>1424.9</v>
      </c>
      <c r="H539" s="258">
        <f t="shared" ref="H539:H544" si="58">G539/E539*100</f>
        <v>64.25936448665567</v>
      </c>
      <c r="I539" s="220">
        <f t="shared" ref="I539:I548" si="59">G539/F539*100</f>
        <v>12.157849829351537</v>
      </c>
    </row>
    <row r="540" spans="1:9" x14ac:dyDescent="0.25">
      <c r="A540" s="561" t="s">
        <v>139</v>
      </c>
      <c r="B540" s="562"/>
      <c r="C540" s="563"/>
      <c r="D540" s="431" t="s">
        <v>132</v>
      </c>
      <c r="E540" s="91"/>
      <c r="F540" s="72"/>
      <c r="G540" s="91"/>
      <c r="H540" s="91"/>
      <c r="I540" s="210"/>
    </row>
    <row r="541" spans="1:9" x14ac:dyDescent="0.25">
      <c r="A541" s="36"/>
      <c r="B541" s="135">
        <v>3</v>
      </c>
      <c r="C541" s="41"/>
      <c r="D541" s="402" t="s">
        <v>13</v>
      </c>
      <c r="E541" s="234">
        <f t="shared" ref="E541:G543" si="60">E542</f>
        <v>2217.42</v>
      </c>
      <c r="F541" s="73">
        <f t="shared" si="60"/>
        <v>11100</v>
      </c>
      <c r="G541" s="234">
        <f t="shared" si="60"/>
        <v>1424.9</v>
      </c>
      <c r="H541" s="234">
        <f t="shared" si="58"/>
        <v>64.25936448665567</v>
      </c>
      <c r="I541" s="73">
        <f t="shared" si="59"/>
        <v>12.836936936936938</v>
      </c>
    </row>
    <row r="542" spans="1:9" ht="25.5" x14ac:dyDescent="0.25">
      <c r="A542" s="17"/>
      <c r="B542" s="137">
        <v>37</v>
      </c>
      <c r="C542" s="25"/>
      <c r="D542" s="433" t="s">
        <v>112</v>
      </c>
      <c r="E542" s="242">
        <f t="shared" si="60"/>
        <v>2217.42</v>
      </c>
      <c r="F542" s="74">
        <f t="shared" si="60"/>
        <v>11100</v>
      </c>
      <c r="G542" s="242">
        <f t="shared" si="60"/>
        <v>1424.9</v>
      </c>
      <c r="H542" s="246">
        <f t="shared" si="58"/>
        <v>64.25936448665567</v>
      </c>
      <c r="I542" s="74">
        <f t="shared" si="59"/>
        <v>12.836936936936938</v>
      </c>
    </row>
    <row r="543" spans="1:9" x14ac:dyDescent="0.25">
      <c r="A543" s="44"/>
      <c r="B543" s="51">
        <v>372</v>
      </c>
      <c r="C543" s="47"/>
      <c r="D543" s="428" t="s">
        <v>71</v>
      </c>
      <c r="E543" s="218">
        <f t="shared" si="60"/>
        <v>2217.42</v>
      </c>
      <c r="F543" s="87">
        <f t="shared" si="60"/>
        <v>11100</v>
      </c>
      <c r="G543" s="218">
        <f t="shared" si="60"/>
        <v>1424.9</v>
      </c>
      <c r="H543" s="218">
        <f t="shared" si="58"/>
        <v>64.25936448665567</v>
      </c>
      <c r="I543" s="87">
        <f t="shared" si="59"/>
        <v>12.836936936936938</v>
      </c>
    </row>
    <row r="544" spans="1:9" x14ac:dyDescent="0.25">
      <c r="A544" s="4"/>
      <c r="B544" s="11">
        <v>3722</v>
      </c>
      <c r="C544" s="6"/>
      <c r="D544" s="429" t="s">
        <v>113</v>
      </c>
      <c r="E544" s="91">
        <v>2217.42</v>
      </c>
      <c r="F544" s="72">
        <v>11100</v>
      </c>
      <c r="G544" s="91">
        <v>1424.9</v>
      </c>
      <c r="H544" s="91">
        <f t="shared" si="58"/>
        <v>64.25936448665567</v>
      </c>
      <c r="I544" s="210">
        <f t="shared" si="59"/>
        <v>12.836936936936938</v>
      </c>
    </row>
    <row r="545" spans="1:9" x14ac:dyDescent="0.25">
      <c r="A545" s="36"/>
      <c r="B545" s="135">
        <v>4</v>
      </c>
      <c r="C545" s="41"/>
      <c r="D545" s="441" t="s">
        <v>15</v>
      </c>
      <c r="E545" s="234">
        <f t="shared" ref="E545:G547" si="61">E546</f>
        <v>0</v>
      </c>
      <c r="F545" s="73">
        <f t="shared" si="61"/>
        <v>620</v>
      </c>
      <c r="G545" s="234">
        <f t="shared" si="61"/>
        <v>0</v>
      </c>
      <c r="H545" s="234"/>
      <c r="I545" s="73">
        <f t="shared" si="59"/>
        <v>0</v>
      </c>
    </row>
    <row r="546" spans="1:9" x14ac:dyDescent="0.25">
      <c r="A546" s="17"/>
      <c r="B546" s="137">
        <v>42</v>
      </c>
      <c r="C546" s="25"/>
      <c r="D546" s="442" t="s">
        <v>24</v>
      </c>
      <c r="E546" s="242">
        <f t="shared" si="61"/>
        <v>0</v>
      </c>
      <c r="F546" s="74">
        <f t="shared" si="61"/>
        <v>620</v>
      </c>
      <c r="G546" s="242">
        <f t="shared" si="61"/>
        <v>0</v>
      </c>
      <c r="H546" s="246"/>
      <c r="I546" s="74">
        <f t="shared" si="59"/>
        <v>0</v>
      </c>
    </row>
    <row r="547" spans="1:9" x14ac:dyDescent="0.25">
      <c r="A547" s="44"/>
      <c r="B547" s="51">
        <v>424</v>
      </c>
      <c r="C547" s="47"/>
      <c r="D547" s="380" t="s">
        <v>103</v>
      </c>
      <c r="E547" s="218">
        <f t="shared" si="61"/>
        <v>0</v>
      </c>
      <c r="F547" s="87">
        <f t="shared" si="61"/>
        <v>620</v>
      </c>
      <c r="G547" s="218">
        <f t="shared" si="61"/>
        <v>0</v>
      </c>
      <c r="H547" s="218"/>
      <c r="I547" s="87">
        <f t="shared" si="59"/>
        <v>0</v>
      </c>
    </row>
    <row r="548" spans="1:9" x14ac:dyDescent="0.25">
      <c r="A548" s="223"/>
      <c r="B548" s="224">
        <v>4241</v>
      </c>
      <c r="C548" s="223"/>
      <c r="D548" s="364" t="s">
        <v>114</v>
      </c>
      <c r="E548" s="91">
        <v>0</v>
      </c>
      <c r="F548" s="72">
        <v>620</v>
      </c>
      <c r="G548" s="91">
        <v>0</v>
      </c>
      <c r="H548" s="91"/>
      <c r="I548" s="210">
        <f t="shared" si="59"/>
        <v>0</v>
      </c>
    </row>
    <row r="549" spans="1:9" x14ac:dyDescent="0.25">
      <c r="A549" s="111" t="s">
        <v>260</v>
      </c>
      <c r="B549" s="117"/>
      <c r="C549" s="113"/>
      <c r="D549" s="427" t="s">
        <v>261</v>
      </c>
      <c r="E549" s="258">
        <f>E551</f>
        <v>260.93</v>
      </c>
      <c r="F549" s="220">
        <f>F551</f>
        <v>260</v>
      </c>
      <c r="G549" s="258">
        <f>G551</f>
        <v>1185.96</v>
      </c>
      <c r="H549" s="258"/>
      <c r="I549" s="220"/>
    </row>
    <row r="550" spans="1:9" ht="15" customHeight="1" x14ac:dyDescent="0.25">
      <c r="A550" s="561" t="s">
        <v>139</v>
      </c>
      <c r="B550" s="562"/>
      <c r="C550" s="563"/>
      <c r="D550" s="431" t="s">
        <v>132</v>
      </c>
      <c r="E550" s="493"/>
      <c r="F550" s="494"/>
      <c r="G550" s="493"/>
      <c r="H550" s="493"/>
      <c r="I550" s="494"/>
    </row>
    <row r="551" spans="1:9" x14ac:dyDescent="0.25">
      <c r="A551" s="36"/>
      <c r="B551" s="136">
        <v>3</v>
      </c>
      <c r="C551" s="37"/>
      <c r="D551" s="408" t="s">
        <v>13</v>
      </c>
      <c r="E551" s="234">
        <f t="shared" ref="E551:G551" si="62">E552</f>
        <v>260.93</v>
      </c>
      <c r="F551" s="73">
        <f t="shared" si="62"/>
        <v>260</v>
      </c>
      <c r="G551" s="234">
        <f t="shared" si="62"/>
        <v>1185.96</v>
      </c>
      <c r="H551" s="234"/>
      <c r="I551" s="73"/>
    </row>
    <row r="552" spans="1:9" x14ac:dyDescent="0.25">
      <c r="A552" s="487"/>
      <c r="B552" s="138">
        <v>32</v>
      </c>
      <c r="C552" s="488"/>
      <c r="D552" s="439" t="s">
        <v>20</v>
      </c>
      <c r="E552" s="242">
        <f>E553+E555</f>
        <v>260.93</v>
      </c>
      <c r="F552" s="74">
        <f>F553+F555</f>
        <v>260</v>
      </c>
      <c r="G552" s="242">
        <f>G553</f>
        <v>1185.96</v>
      </c>
      <c r="H552" s="246"/>
      <c r="I552" s="74"/>
    </row>
    <row r="553" spans="1:9" x14ac:dyDescent="0.25">
      <c r="A553" s="44"/>
      <c r="B553" s="139">
        <v>322</v>
      </c>
      <c r="C553" s="46"/>
      <c r="D553" s="440" t="s">
        <v>31</v>
      </c>
      <c r="E553" s="218">
        <f>E554</f>
        <v>0</v>
      </c>
      <c r="F553" s="87">
        <f>F554</f>
        <v>0</v>
      </c>
      <c r="G553" s="218">
        <f>G554</f>
        <v>1185.96</v>
      </c>
      <c r="H553" s="218"/>
      <c r="I553" s="87"/>
    </row>
    <row r="554" spans="1:9" x14ac:dyDescent="0.25">
      <c r="A554" s="4"/>
      <c r="B554" s="7">
        <v>3221</v>
      </c>
      <c r="C554" s="6"/>
      <c r="D554" s="429" t="s">
        <v>98</v>
      </c>
      <c r="E554" s="91">
        <v>0</v>
      </c>
      <c r="F554" s="72">
        <v>0</v>
      </c>
      <c r="G554" s="91">
        <v>1185.96</v>
      </c>
      <c r="H554" s="91"/>
      <c r="I554" s="210"/>
    </row>
    <row r="555" spans="1:9" ht="30" x14ac:dyDescent="0.25">
      <c r="A555" s="111" t="s">
        <v>269</v>
      </c>
      <c r="B555" s="117"/>
      <c r="C555" s="113"/>
      <c r="D555" s="427" t="s">
        <v>270</v>
      </c>
      <c r="E555" s="258">
        <f>E557</f>
        <v>260.93</v>
      </c>
      <c r="F555" s="220">
        <f>F557</f>
        <v>260</v>
      </c>
      <c r="G555" s="258">
        <f>G557</f>
        <v>249.07</v>
      </c>
      <c r="H555" s="258">
        <f t="shared" ref="H555:H558" si="63">G555/E555*100</f>
        <v>95.45471965661288</v>
      </c>
      <c r="I555" s="258">
        <f t="shared" ref="I555:I558" si="64">G555/F555*100</f>
        <v>95.796153846153842</v>
      </c>
    </row>
    <row r="556" spans="1:9" ht="15" customHeight="1" x14ac:dyDescent="0.25">
      <c r="A556" s="561" t="s">
        <v>139</v>
      </c>
      <c r="B556" s="562"/>
      <c r="C556" s="563"/>
      <c r="D556" s="431" t="s">
        <v>132</v>
      </c>
      <c r="E556" s="493"/>
      <c r="F556" s="494"/>
      <c r="G556" s="493"/>
      <c r="H556" s="91"/>
      <c r="I556" s="210"/>
    </row>
    <row r="557" spans="1:9" x14ac:dyDescent="0.25">
      <c r="A557" s="36"/>
      <c r="B557" s="136">
        <v>3</v>
      </c>
      <c r="C557" s="37"/>
      <c r="D557" s="408" t="s">
        <v>13</v>
      </c>
      <c r="E557" s="234">
        <f t="shared" ref="E557:G557" si="65">E558</f>
        <v>260.93</v>
      </c>
      <c r="F557" s="73">
        <f t="shared" si="65"/>
        <v>260</v>
      </c>
      <c r="G557" s="234">
        <f t="shared" si="65"/>
        <v>249.07</v>
      </c>
      <c r="H557" s="234">
        <f t="shared" si="63"/>
        <v>95.45471965661288</v>
      </c>
      <c r="I557" s="234">
        <f t="shared" si="64"/>
        <v>95.796153846153842</v>
      </c>
    </row>
    <row r="558" spans="1:9" x14ac:dyDescent="0.25">
      <c r="A558" s="622">
        <v>381</v>
      </c>
      <c r="B558" s="623"/>
      <c r="C558" s="624"/>
      <c r="D558" s="421" t="s">
        <v>173</v>
      </c>
      <c r="E558" s="257">
        <f>E559</f>
        <v>260.93</v>
      </c>
      <c r="F558" s="257">
        <f>F559</f>
        <v>260</v>
      </c>
      <c r="G558" s="257">
        <f>G559</f>
        <v>249.07</v>
      </c>
      <c r="H558" s="257">
        <f t="shared" si="63"/>
        <v>95.45471965661288</v>
      </c>
      <c r="I558" s="257">
        <f t="shared" si="64"/>
        <v>95.796153846153842</v>
      </c>
    </row>
    <row r="559" spans="1:9" x14ac:dyDescent="0.25">
      <c r="A559" s="61"/>
      <c r="B559" s="62"/>
      <c r="C559" s="63">
        <v>3812</v>
      </c>
      <c r="D559" s="148" t="s">
        <v>174</v>
      </c>
      <c r="E559" s="236">
        <v>260.93</v>
      </c>
      <c r="F559" s="444">
        <v>260</v>
      </c>
      <c r="G559" s="236">
        <v>249.07</v>
      </c>
      <c r="H559" s="91">
        <f>G559/E559*100</f>
        <v>95.45471965661288</v>
      </c>
      <c r="I559" s="210">
        <f>G559/F559*100</f>
        <v>95.796153846153842</v>
      </c>
    </row>
  </sheetData>
  <mergeCells count="250">
    <mergeCell ref="A556:C556"/>
    <mergeCell ref="A338:C338"/>
    <mergeCell ref="A309:C309"/>
    <mergeCell ref="A354:C354"/>
    <mergeCell ref="B330:C330"/>
    <mergeCell ref="B327:C327"/>
    <mergeCell ref="A222:C222"/>
    <mergeCell ref="A223:C223"/>
    <mergeCell ref="A288:C288"/>
    <mergeCell ref="A321:C321"/>
    <mergeCell ref="A320:C320"/>
    <mergeCell ref="B324:C324"/>
    <mergeCell ref="B325:C325"/>
    <mergeCell ref="B326:C326"/>
    <mergeCell ref="A334:C334"/>
    <mergeCell ref="B328:C328"/>
    <mergeCell ref="A260:C260"/>
    <mergeCell ref="A259:C259"/>
    <mergeCell ref="A247:C247"/>
    <mergeCell ref="A550:C550"/>
    <mergeCell ref="A418:C418"/>
    <mergeCell ref="A419:C419"/>
    <mergeCell ref="A420:C420"/>
    <mergeCell ref="A421:C421"/>
    <mergeCell ref="A1:I1"/>
    <mergeCell ref="A3:I3"/>
    <mergeCell ref="A169:C169"/>
    <mergeCell ref="A163:C163"/>
    <mergeCell ref="A167:C167"/>
    <mergeCell ref="A162:C162"/>
    <mergeCell ref="A125:C125"/>
    <mergeCell ref="A102:C102"/>
    <mergeCell ref="A103:C103"/>
    <mergeCell ref="A134:C134"/>
    <mergeCell ref="A142:C142"/>
    <mergeCell ref="A143:C143"/>
    <mergeCell ref="A7:C7"/>
    <mergeCell ref="A148:C148"/>
    <mergeCell ref="A152:C152"/>
    <mergeCell ref="A154:C154"/>
    <mergeCell ref="A156:C156"/>
    <mergeCell ref="A157:C157"/>
    <mergeCell ref="A10:C10"/>
    <mergeCell ref="A11:C11"/>
    <mergeCell ref="A8:C8"/>
    <mergeCell ref="A9:C9"/>
    <mergeCell ref="A132:C132"/>
    <mergeCell ref="A79:C79"/>
    <mergeCell ref="A422:C422"/>
    <mergeCell ref="A520:C520"/>
    <mergeCell ref="A540:C540"/>
    <mergeCell ref="A496:C496"/>
    <mergeCell ref="A498:C498"/>
    <mergeCell ref="A500:C500"/>
    <mergeCell ref="A501:C501"/>
    <mergeCell ref="A504:C504"/>
    <mergeCell ref="A513:C513"/>
    <mergeCell ref="A446:C446"/>
    <mergeCell ref="A492:C492"/>
    <mergeCell ref="A423:C423"/>
    <mergeCell ref="A456:C456"/>
    <mergeCell ref="A457:C457"/>
    <mergeCell ref="A459:C459"/>
    <mergeCell ref="A481:C481"/>
    <mergeCell ref="A480:C480"/>
    <mergeCell ref="A478:C478"/>
    <mergeCell ref="A476:C476"/>
    <mergeCell ref="A452:C452"/>
    <mergeCell ref="A465:C465"/>
    <mergeCell ref="A464:C464"/>
    <mergeCell ref="A460:C460"/>
    <mergeCell ref="A429:C429"/>
    <mergeCell ref="A289:C289"/>
    <mergeCell ref="A300:C300"/>
    <mergeCell ref="A356:C356"/>
    <mergeCell ref="A357:C357"/>
    <mergeCell ref="A558:C558"/>
    <mergeCell ref="A363:C363"/>
    <mergeCell ref="A445:C445"/>
    <mergeCell ref="A443:C443"/>
    <mergeCell ref="A378:C378"/>
    <mergeCell ref="B368:C368"/>
    <mergeCell ref="A440:C440"/>
    <mergeCell ref="A439:C439"/>
    <mergeCell ref="A406:C406"/>
    <mergeCell ref="A393:C393"/>
    <mergeCell ref="A383:C383"/>
    <mergeCell ref="A435:C435"/>
    <mergeCell ref="A437:C437"/>
    <mergeCell ref="A359:C359"/>
    <mergeCell ref="A360:C360"/>
    <mergeCell ref="A361:C361"/>
    <mergeCell ref="B373:C373"/>
    <mergeCell ref="B372:C372"/>
    <mergeCell ref="A362:C362"/>
    <mergeCell ref="A391:C391"/>
    <mergeCell ref="A45:C45"/>
    <mergeCell ref="A47:C47"/>
    <mergeCell ref="A48:C48"/>
    <mergeCell ref="A229:C229"/>
    <mergeCell ref="A231:C231"/>
    <mergeCell ref="A219:C219"/>
    <mergeCell ref="A268:C268"/>
    <mergeCell ref="A254:C254"/>
    <mergeCell ref="A238:C238"/>
    <mergeCell ref="A128:C128"/>
    <mergeCell ref="A66:C66"/>
    <mergeCell ref="A123:C123"/>
    <mergeCell ref="A73:C73"/>
    <mergeCell ref="A75:C75"/>
    <mergeCell ref="A76:C76"/>
    <mergeCell ref="A210:C210"/>
    <mergeCell ref="A239:C239"/>
    <mergeCell ref="A243:C243"/>
    <mergeCell ref="A245:C245"/>
    <mergeCell ref="A90:C90"/>
    <mergeCell ref="A94:C94"/>
    <mergeCell ref="A96:C96"/>
    <mergeCell ref="A98:C98"/>
    <mergeCell ref="A99:C99"/>
    <mergeCell ref="A364:C364"/>
    <mergeCell ref="B366:C366"/>
    <mergeCell ref="B367:C367"/>
    <mergeCell ref="A409:C409"/>
    <mergeCell ref="A405:C405"/>
    <mergeCell ref="A388:C388"/>
    <mergeCell ref="B374:C374"/>
    <mergeCell ref="A376:C376"/>
    <mergeCell ref="A377:C377"/>
    <mergeCell ref="A381:C381"/>
    <mergeCell ref="A382:C382"/>
    <mergeCell ref="A56:C56"/>
    <mergeCell ref="A60:C60"/>
    <mergeCell ref="A57:C57"/>
    <mergeCell ref="A58:C58"/>
    <mergeCell ref="A59:C59"/>
    <mergeCell ref="A127:C127"/>
    <mergeCell ref="A484:C484"/>
    <mergeCell ref="A355:C355"/>
    <mergeCell ref="B449:C449"/>
    <mergeCell ref="B450:C450"/>
    <mergeCell ref="A431:C431"/>
    <mergeCell ref="A416:C416"/>
    <mergeCell ref="A417:C417"/>
    <mergeCell ref="A412:C412"/>
    <mergeCell ref="A415:C415"/>
    <mergeCell ref="A413:C413"/>
    <mergeCell ref="A408:C408"/>
    <mergeCell ref="A411:C411"/>
    <mergeCell ref="A379:C379"/>
    <mergeCell ref="A380:C380"/>
    <mergeCell ref="B369:C369"/>
    <mergeCell ref="B370:C370"/>
    <mergeCell ref="B371:C371"/>
    <mergeCell ref="A396:C396"/>
    <mergeCell ref="A218:C218"/>
    <mergeCell ref="A285:C285"/>
    <mergeCell ref="A287:C287"/>
    <mergeCell ref="A286:C286"/>
    <mergeCell ref="A224:C224"/>
    <mergeCell ref="A225:C225"/>
    <mergeCell ref="A6:C6"/>
    <mergeCell ref="A284:C284"/>
    <mergeCell ref="A119:C119"/>
    <mergeCell ref="A12:C12"/>
    <mergeCell ref="A46:C46"/>
    <mergeCell ref="A14:C14"/>
    <mergeCell ref="A18:C18"/>
    <mergeCell ref="A19:C19"/>
    <mergeCell ref="A20:C20"/>
    <mergeCell ref="A272:C272"/>
    <mergeCell ref="A233:C233"/>
    <mergeCell ref="A234:C234"/>
    <mergeCell ref="A237:C237"/>
    <mergeCell ref="A248:C248"/>
    <mergeCell ref="A251:C251"/>
    <mergeCell ref="A252:C252"/>
    <mergeCell ref="A176:C176"/>
    <mergeCell ref="A183:C183"/>
    <mergeCell ref="A200:C200"/>
    <mergeCell ref="A202:C202"/>
    <mergeCell ref="A80:C80"/>
    <mergeCell ref="A204:C204"/>
    <mergeCell ref="A205:C205"/>
    <mergeCell ref="A208:C208"/>
    <mergeCell ref="A209:C209"/>
    <mergeCell ref="A214:C214"/>
    <mergeCell ref="A216:C216"/>
    <mergeCell ref="A185:C185"/>
    <mergeCell ref="A187:C187"/>
    <mergeCell ref="A179:C179"/>
    <mergeCell ref="A177:C177"/>
    <mergeCell ref="A178:C178"/>
    <mergeCell ref="A193:C193"/>
    <mergeCell ref="A194:C194"/>
    <mergeCell ref="A160:C160"/>
    <mergeCell ref="A161:C161"/>
    <mergeCell ref="A147:C147"/>
    <mergeCell ref="A131:C131"/>
    <mergeCell ref="A138:C138"/>
    <mergeCell ref="A140:C140"/>
    <mergeCell ref="A196:C196"/>
    <mergeCell ref="A5:C5"/>
    <mergeCell ref="A109:C109"/>
    <mergeCell ref="A111:C111"/>
    <mergeCell ref="A105:C105"/>
    <mergeCell ref="A275:C275"/>
    <mergeCell ref="A276:C276"/>
    <mergeCell ref="A277:C277"/>
    <mergeCell ref="A255:C255"/>
    <mergeCell ref="A256:C256"/>
    <mergeCell ref="A113:C113"/>
    <mergeCell ref="A114:C114"/>
    <mergeCell ref="A118:C118"/>
    <mergeCell ref="A117:C117"/>
    <mergeCell ref="A146:C146"/>
    <mergeCell ref="A192:C192"/>
    <mergeCell ref="A171:C171"/>
    <mergeCell ref="A172:C172"/>
    <mergeCell ref="A175:C175"/>
    <mergeCell ref="A54:C54"/>
    <mergeCell ref="A67:C67"/>
    <mergeCell ref="A71:C71"/>
    <mergeCell ref="A188:C188"/>
    <mergeCell ref="A191:C191"/>
    <mergeCell ref="A195:C195"/>
    <mergeCell ref="A466:C466"/>
    <mergeCell ref="A301:C301"/>
    <mergeCell ref="A337:C337"/>
    <mergeCell ref="B332:C332"/>
    <mergeCell ref="B331:C331"/>
    <mergeCell ref="A335:C335"/>
    <mergeCell ref="A336:C336"/>
    <mergeCell ref="A389:C389"/>
    <mergeCell ref="A400:C400"/>
    <mergeCell ref="A392:C392"/>
    <mergeCell ref="A341:C341"/>
    <mergeCell ref="A342:C342"/>
    <mergeCell ref="A315:C315"/>
    <mergeCell ref="A313:C313"/>
    <mergeCell ref="A314:C314"/>
    <mergeCell ref="A322:C322"/>
    <mergeCell ref="A317:C317"/>
    <mergeCell ref="A318:C318"/>
    <mergeCell ref="A319:C319"/>
    <mergeCell ref="B329:C329"/>
    <mergeCell ref="A306:C306"/>
    <mergeCell ref="A395:C395"/>
    <mergeCell ref="A347:C347"/>
    <mergeCell ref="A350:C350"/>
  </mergeCells>
  <pageMargins left="0.11811023622047245" right="0" top="0.74803149606299213" bottom="0.74803149606299213" header="0.31496062992125984" footer="0.31496062992125984"/>
  <pageSetup paperSize="9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List1</vt:lpstr>
      <vt:lpstr>SAŽETAK 0625</vt:lpstr>
      <vt:lpstr>Račun prihoda i rashoda</vt:lpstr>
      <vt:lpstr> Prihodi i rashodi po izvorima</vt:lpstr>
      <vt:lpstr>FUNKCIJSKA KLASIFIKACIJA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2025-07-11T07:30:13Z</cp:lastPrinted>
  <dcterms:created xsi:type="dcterms:W3CDTF">2022-08-12T12:51:27Z</dcterms:created>
  <dcterms:modified xsi:type="dcterms:W3CDTF">2025-07-11T12:26:42Z</dcterms:modified>
</cp:coreProperties>
</file>