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dokumenti za ŠKOLSKI ODBOR\"/>
    </mc:Choice>
  </mc:AlternateContent>
  <xr:revisionPtr revIDLastSave="0" documentId="8_{37B4E0C5-A6DD-437D-B458-F84232DA027E}" xr6:coauthVersionLast="47" xr6:coauthVersionMax="47" xr10:uidLastSave="{00000000-0000-0000-0000-000000000000}"/>
  <bookViews>
    <workbookView xWindow="-120" yWindow="-120" windowWidth="29040" windowHeight="15720" tabRatio="875" firstSheet="1" activeTab="6" xr2:uid="{00000000-000D-0000-FFFF-FFFF00000000}"/>
  </bookViews>
  <sheets>
    <sheet name="List1" sheetId="8" state="hidden" r:id="rId1"/>
    <sheet name="SAŽETAK 0625" sheetId="15" r:id="rId2"/>
    <sheet name="Račun prihoda i rashoda" sheetId="11" r:id="rId3"/>
    <sheet name=" Prihodi i rashodi po izvorima" sheetId="3" r:id="rId4"/>
    <sheet name="FUNKCIJSKA KLASIFIKACIJA" sheetId="12" r:id="rId5"/>
    <sheet name="račun financiranja" sheetId="13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3" l="1"/>
  <c r="F14" i="3"/>
  <c r="G30" i="3"/>
  <c r="F30" i="3"/>
  <c r="F13" i="12"/>
  <c r="C12" i="3"/>
  <c r="B14" i="12"/>
  <c r="F22" i="12" l="1"/>
  <c r="F15" i="12"/>
  <c r="B21" i="12"/>
  <c r="D21" i="12"/>
  <c r="C21" i="12"/>
  <c r="B17" i="12"/>
  <c r="B19" i="12"/>
  <c r="D19" i="12"/>
  <c r="C19" i="12"/>
  <c r="D17" i="12"/>
  <c r="D16" i="12" s="1"/>
  <c r="C17" i="12"/>
  <c r="C16" i="12" s="1"/>
  <c r="C13" i="12" s="1"/>
  <c r="D14" i="12"/>
  <c r="C14" i="12"/>
  <c r="C28" i="3"/>
  <c r="D28" i="3"/>
  <c r="E28" i="3"/>
  <c r="G37" i="3"/>
  <c r="G21" i="3"/>
  <c r="D12" i="3"/>
  <c r="E12" i="3"/>
  <c r="E175" i="7"/>
  <c r="E174" i="7" s="1"/>
  <c r="E173" i="7" s="1"/>
  <c r="E171" i="7" s="1"/>
  <c r="E170" i="7" s="1"/>
  <c r="E285" i="7"/>
  <c r="F285" i="7"/>
  <c r="G285" i="7"/>
  <c r="E148" i="7"/>
  <c r="E147" i="7" s="1"/>
  <c r="E146" i="7" s="1"/>
  <c r="E144" i="7" s="1"/>
  <c r="F124" i="7"/>
  <c r="G124" i="7"/>
  <c r="F107" i="7"/>
  <c r="G107" i="7"/>
  <c r="E124" i="7"/>
  <c r="E107" i="7"/>
  <c r="E103" i="7"/>
  <c r="I19" i="7"/>
  <c r="I20" i="7"/>
  <c r="I23" i="7"/>
  <c r="I24" i="7"/>
  <c r="I26" i="7"/>
  <c r="I28" i="7"/>
  <c r="I30" i="7"/>
  <c r="I32" i="7"/>
  <c r="I33" i="7"/>
  <c r="I34" i="7"/>
  <c r="I37" i="7"/>
  <c r="I39" i="7"/>
  <c r="I41" i="7"/>
  <c r="I44" i="7"/>
  <c r="I50" i="7"/>
  <c r="I52" i="7"/>
  <c r="I96" i="7"/>
  <c r="I98" i="7"/>
  <c r="I100" i="7"/>
  <c r="I104" i="7"/>
  <c r="I105" i="7"/>
  <c r="I106" i="7"/>
  <c r="I108" i="7"/>
  <c r="I113" i="7"/>
  <c r="I115" i="7"/>
  <c r="I117" i="7"/>
  <c r="I121" i="7"/>
  <c r="I122" i="7"/>
  <c r="I123" i="7"/>
  <c r="I125" i="7"/>
  <c r="I130" i="7"/>
  <c r="I132" i="7"/>
  <c r="I134" i="7"/>
  <c r="I138" i="7"/>
  <c r="I139" i="7"/>
  <c r="I140" i="7"/>
  <c r="I141" i="7"/>
  <c r="I142" i="7"/>
  <c r="I149" i="7"/>
  <c r="I155" i="7"/>
  <c r="I168" i="7"/>
  <c r="I176" i="7"/>
  <c r="I183" i="7"/>
  <c r="I190" i="7"/>
  <c r="I197" i="7"/>
  <c r="I203" i="7"/>
  <c r="I210" i="7"/>
  <c r="I211" i="7"/>
  <c r="I214" i="7"/>
  <c r="I215" i="7"/>
  <c r="I216" i="7"/>
  <c r="I218" i="7"/>
  <c r="I221" i="7"/>
  <c r="I222" i="7"/>
  <c r="I224" i="7"/>
  <c r="I227" i="7"/>
  <c r="I229" i="7"/>
  <c r="I231" i="7"/>
  <c r="I232" i="7"/>
  <c r="I235" i="7"/>
  <c r="I244" i="7"/>
  <c r="I252" i="7"/>
  <c r="I259" i="7"/>
  <c r="I267" i="7"/>
  <c r="I272" i="7"/>
  <c r="I278" i="7"/>
  <c r="I288" i="7"/>
  <c r="I308" i="7"/>
  <c r="I315" i="7"/>
  <c r="I325" i="7"/>
  <c r="I335" i="7"/>
  <c r="I337" i="7"/>
  <c r="I339" i="7"/>
  <c r="I343" i="7"/>
  <c r="I345" i="7"/>
  <c r="I359" i="7"/>
  <c r="I364" i="7"/>
  <c r="I367" i="7"/>
  <c r="I368" i="7"/>
  <c r="I369" i="7"/>
  <c r="I370" i="7"/>
  <c r="I376" i="7"/>
  <c r="I380" i="7"/>
  <c r="I386" i="7"/>
  <c r="I396" i="7"/>
  <c r="I398" i="7"/>
  <c r="I400" i="7"/>
  <c r="I404" i="7"/>
  <c r="I420" i="7"/>
  <c r="I445" i="7"/>
  <c r="I449" i="7"/>
  <c r="I460" i="7"/>
  <c r="H19" i="7"/>
  <c r="H20" i="7"/>
  <c r="H23" i="7"/>
  <c r="H24" i="7"/>
  <c r="H26" i="7"/>
  <c r="H28" i="7"/>
  <c r="H30" i="7"/>
  <c r="H32" i="7"/>
  <c r="H34" i="7"/>
  <c r="H39" i="7"/>
  <c r="H44" i="7"/>
  <c r="H50" i="7"/>
  <c r="H52" i="7"/>
  <c r="H60" i="7"/>
  <c r="H96" i="7"/>
  <c r="H98" i="7"/>
  <c r="H100" i="7"/>
  <c r="H104" i="7"/>
  <c r="H105" i="7"/>
  <c r="H108" i="7"/>
  <c r="H113" i="7"/>
  <c r="H115" i="7"/>
  <c r="H117" i="7"/>
  <c r="H121" i="7"/>
  <c r="H122" i="7"/>
  <c r="H123" i="7"/>
  <c r="H125" i="7"/>
  <c r="H176" i="7"/>
  <c r="H190" i="7"/>
  <c r="H197" i="7"/>
  <c r="H203" i="7"/>
  <c r="H210" i="7"/>
  <c r="H214" i="7"/>
  <c r="H216" i="7"/>
  <c r="H218" i="7"/>
  <c r="H222" i="7"/>
  <c r="H229" i="7"/>
  <c r="H232" i="7"/>
  <c r="H235" i="7"/>
  <c r="H259" i="7"/>
  <c r="H267" i="7"/>
  <c r="H294" i="7"/>
  <c r="H295" i="7"/>
  <c r="H296" i="7"/>
  <c r="H305" i="7"/>
  <c r="H315" i="7"/>
  <c r="H325" i="7"/>
  <c r="H335" i="7"/>
  <c r="H337" i="7"/>
  <c r="H339" i="7"/>
  <c r="H343" i="7"/>
  <c r="H345" i="7"/>
  <c r="H359" i="7"/>
  <c r="H364" i="7"/>
  <c r="H367" i="7"/>
  <c r="H368" i="7"/>
  <c r="H369" i="7"/>
  <c r="H370" i="7"/>
  <c r="H376" i="7"/>
  <c r="H380" i="7"/>
  <c r="H386" i="7"/>
  <c r="H396" i="7"/>
  <c r="H398" i="7"/>
  <c r="H400" i="7"/>
  <c r="H404" i="7"/>
  <c r="H411" i="7"/>
  <c r="H445" i="7"/>
  <c r="H455" i="7"/>
  <c r="H460" i="7"/>
  <c r="G459" i="7"/>
  <c r="G458" i="7" s="1"/>
  <c r="G456" i="7" s="1"/>
  <c r="F459" i="7"/>
  <c r="F458" i="7" s="1"/>
  <c r="F456" i="7" s="1"/>
  <c r="E459" i="7"/>
  <c r="E458" i="7" s="1"/>
  <c r="E456" i="7" s="1"/>
  <c r="G454" i="7"/>
  <c r="G453" i="7" s="1"/>
  <c r="G452" i="7" s="1"/>
  <c r="G450" i="7" s="1"/>
  <c r="F454" i="7"/>
  <c r="F453" i="7" s="1"/>
  <c r="F452" i="7" s="1"/>
  <c r="F450" i="7" s="1"/>
  <c r="E454" i="7"/>
  <c r="E453" i="7" s="1"/>
  <c r="E452" i="7" s="1"/>
  <c r="E450" i="7" s="1"/>
  <c r="G448" i="7"/>
  <c r="G447" i="7" s="1"/>
  <c r="G446" i="7" s="1"/>
  <c r="F448" i="7"/>
  <c r="F447" i="7" s="1"/>
  <c r="F446" i="7" s="1"/>
  <c r="E448" i="7"/>
  <c r="E447" i="7" s="1"/>
  <c r="E446" i="7" s="1"/>
  <c r="G444" i="7"/>
  <c r="G443" i="7" s="1"/>
  <c r="G442" i="7" s="1"/>
  <c r="F444" i="7"/>
  <c r="F443" i="7" s="1"/>
  <c r="F442" i="7" s="1"/>
  <c r="E444" i="7"/>
  <c r="E443" i="7" s="1"/>
  <c r="E442" i="7" s="1"/>
  <c r="G438" i="7"/>
  <c r="F438" i="7"/>
  <c r="E438" i="7"/>
  <c r="G436" i="7"/>
  <c r="F436" i="7"/>
  <c r="E436" i="7"/>
  <c r="G431" i="7"/>
  <c r="G430" i="7" s="1"/>
  <c r="G429" i="7" s="1"/>
  <c r="G428" i="7" s="1"/>
  <c r="F431" i="7"/>
  <c r="F430" i="7" s="1"/>
  <c r="F429" i="7" s="1"/>
  <c r="F428" i="7" s="1"/>
  <c r="E431" i="7"/>
  <c r="E430" i="7" s="1"/>
  <c r="E429" i="7" s="1"/>
  <c r="E428" i="7" s="1"/>
  <c r="G426" i="7"/>
  <c r="F426" i="7"/>
  <c r="E426" i="7"/>
  <c r="G424" i="7"/>
  <c r="F424" i="7"/>
  <c r="E424" i="7"/>
  <c r="G419" i="7"/>
  <c r="F419" i="7"/>
  <c r="E419" i="7"/>
  <c r="G416" i="7"/>
  <c r="F416" i="7"/>
  <c r="E416" i="7"/>
  <c r="G409" i="7"/>
  <c r="F409" i="7"/>
  <c r="E409" i="7"/>
  <c r="G405" i="7"/>
  <c r="F405" i="7"/>
  <c r="E405" i="7"/>
  <c r="G403" i="7"/>
  <c r="F403" i="7"/>
  <c r="E403" i="7"/>
  <c r="G399" i="7"/>
  <c r="F399" i="7"/>
  <c r="E399" i="7"/>
  <c r="G397" i="7"/>
  <c r="F397" i="7"/>
  <c r="E397" i="7"/>
  <c r="G395" i="7"/>
  <c r="F395" i="7"/>
  <c r="E395" i="7"/>
  <c r="G389" i="7"/>
  <c r="F389" i="7"/>
  <c r="E389" i="7"/>
  <c r="G385" i="7"/>
  <c r="F385" i="7"/>
  <c r="E385" i="7"/>
  <c r="G383" i="7"/>
  <c r="F383" i="7"/>
  <c r="E383" i="7"/>
  <c r="G379" i="7"/>
  <c r="F379" i="7"/>
  <c r="E379" i="7"/>
  <c r="G377" i="7"/>
  <c r="F377" i="7"/>
  <c r="E377" i="7"/>
  <c r="G375" i="7"/>
  <c r="F375" i="7"/>
  <c r="E375" i="7"/>
  <c r="G365" i="7"/>
  <c r="F365" i="7"/>
  <c r="E365" i="7"/>
  <c r="G363" i="7"/>
  <c r="G362" i="7" s="1"/>
  <c r="G361" i="7" s="1"/>
  <c r="F363" i="7"/>
  <c r="F362" i="7" s="1"/>
  <c r="F361" i="7" s="1"/>
  <c r="E363" i="7"/>
  <c r="E362" i="7" s="1"/>
  <c r="E361" i="7" s="1"/>
  <c r="G358" i="7"/>
  <c r="F358" i="7"/>
  <c r="E358" i="7"/>
  <c r="G355" i="7"/>
  <c r="F355" i="7"/>
  <c r="E355" i="7"/>
  <c r="G349" i="7"/>
  <c r="F349" i="7"/>
  <c r="F348" i="7" s="1"/>
  <c r="F347" i="7" s="1"/>
  <c r="E349" i="7"/>
  <c r="E348" i="7" s="1"/>
  <c r="E347" i="7" s="1"/>
  <c r="G344" i="7"/>
  <c r="F344" i="7"/>
  <c r="E344" i="7"/>
  <c r="G342" i="7"/>
  <c r="F342" i="7"/>
  <c r="E342" i="7"/>
  <c r="G338" i="7"/>
  <c r="F338" i="7"/>
  <c r="E338" i="7"/>
  <c r="G336" i="7"/>
  <c r="F336" i="7"/>
  <c r="E336" i="7"/>
  <c r="G334" i="7"/>
  <c r="F334" i="7"/>
  <c r="E334" i="7"/>
  <c r="G328" i="7"/>
  <c r="F328" i="7"/>
  <c r="F327" i="7" s="1"/>
  <c r="F326" i="7" s="1"/>
  <c r="E328" i="7"/>
  <c r="E327" i="7" s="1"/>
  <c r="E326" i="7" s="1"/>
  <c r="G324" i="7"/>
  <c r="F324" i="7"/>
  <c r="E324" i="7"/>
  <c r="G314" i="7"/>
  <c r="F314" i="7"/>
  <c r="E314" i="7"/>
  <c r="G307" i="7"/>
  <c r="F307" i="7"/>
  <c r="E307" i="7"/>
  <c r="G304" i="7"/>
  <c r="F304" i="7"/>
  <c r="E304" i="7"/>
  <c r="G299" i="7"/>
  <c r="G298" i="7" s="1"/>
  <c r="G297" i="7" s="1"/>
  <c r="F299" i="7"/>
  <c r="F298" i="7" s="1"/>
  <c r="F297" i="7" s="1"/>
  <c r="E299" i="7"/>
  <c r="E298" i="7" s="1"/>
  <c r="E297" i="7" s="1"/>
  <c r="G287" i="7"/>
  <c r="F287" i="7"/>
  <c r="E287" i="7"/>
  <c r="G279" i="7"/>
  <c r="F279" i="7"/>
  <c r="G273" i="7"/>
  <c r="F273" i="7"/>
  <c r="E273" i="7"/>
  <c r="G263" i="7"/>
  <c r="F263" i="7"/>
  <c r="E263" i="7"/>
  <c r="G256" i="7"/>
  <c r="F256" i="7"/>
  <c r="E256" i="7"/>
  <c r="G251" i="7"/>
  <c r="F251" i="7"/>
  <c r="E251" i="7"/>
  <c r="G246" i="7"/>
  <c r="F246" i="7"/>
  <c r="E246" i="7"/>
  <c r="G242" i="7"/>
  <c r="F242" i="7"/>
  <c r="F241" i="7" s="1"/>
  <c r="F240" i="7" s="1"/>
  <c r="E242" i="7"/>
  <c r="G237" i="7"/>
  <c r="G236" i="7" s="1"/>
  <c r="F237" i="7"/>
  <c r="F236" i="7" s="1"/>
  <c r="E237" i="7"/>
  <c r="E236" i="7" s="1"/>
  <c r="G230" i="7"/>
  <c r="F230" i="7"/>
  <c r="E230" i="7"/>
  <c r="G220" i="7"/>
  <c r="F220" i="7"/>
  <c r="E220" i="7"/>
  <c r="G213" i="7"/>
  <c r="F213" i="7"/>
  <c r="E213" i="7"/>
  <c r="G209" i="7"/>
  <c r="F209" i="7"/>
  <c r="E209" i="7"/>
  <c r="G202" i="7"/>
  <c r="G201" i="7" s="1"/>
  <c r="F202" i="7"/>
  <c r="F201" i="7" s="1"/>
  <c r="F200" i="7" s="1"/>
  <c r="F198" i="7" s="1"/>
  <c r="E202" i="7"/>
  <c r="E201" i="7" s="1"/>
  <c r="E200" i="7" s="1"/>
  <c r="E198" i="7" s="1"/>
  <c r="G196" i="7"/>
  <c r="G195" i="7" s="1"/>
  <c r="G194" i="7" s="1"/>
  <c r="G193" i="7" s="1"/>
  <c r="F196" i="7"/>
  <c r="F195" i="7" s="1"/>
  <c r="F194" i="7" s="1"/>
  <c r="F193" i="7" s="1"/>
  <c r="E196" i="7"/>
  <c r="E195" i="7" s="1"/>
  <c r="E194" i="7" s="1"/>
  <c r="E193" i="7" s="1"/>
  <c r="G187" i="7"/>
  <c r="G186" i="7" s="1"/>
  <c r="G185" i="7" s="1"/>
  <c r="G184" i="7" s="1"/>
  <c r="F187" i="7"/>
  <c r="F186" i="7" s="1"/>
  <c r="F185" i="7" s="1"/>
  <c r="F184" i="7" s="1"/>
  <c r="E187" i="7"/>
  <c r="E186" i="7" s="1"/>
  <c r="E185" i="7" s="1"/>
  <c r="E184" i="7" s="1"/>
  <c r="G182" i="7"/>
  <c r="G181" i="7" s="1"/>
  <c r="G180" i="7" s="1"/>
  <c r="G179" i="7" s="1"/>
  <c r="F182" i="7"/>
  <c r="F181" i="7" s="1"/>
  <c r="F180" i="7" s="1"/>
  <c r="F179" i="7" s="1"/>
  <c r="E182" i="7"/>
  <c r="E181" i="7" s="1"/>
  <c r="E180" i="7" s="1"/>
  <c r="E179" i="7" s="1"/>
  <c r="G175" i="7"/>
  <c r="H175" i="7" s="1"/>
  <c r="F175" i="7"/>
  <c r="F174" i="7" s="1"/>
  <c r="F173" i="7" s="1"/>
  <c r="F171" i="7" s="1"/>
  <c r="F170" i="7" s="1"/>
  <c r="G167" i="7"/>
  <c r="G166" i="7" s="1"/>
  <c r="G165" i="7" s="1"/>
  <c r="G163" i="7" s="1"/>
  <c r="F167" i="7"/>
  <c r="F166" i="7" s="1"/>
  <c r="G160" i="7"/>
  <c r="G159" i="7" s="1"/>
  <c r="G158" i="7" s="1"/>
  <c r="G156" i="7" s="1"/>
  <c r="F160" i="7"/>
  <c r="F159" i="7" s="1"/>
  <c r="F158" i="7" s="1"/>
  <c r="F156" i="7" s="1"/>
  <c r="E160" i="7"/>
  <c r="E159" i="7" s="1"/>
  <c r="E158" i="7" s="1"/>
  <c r="E156" i="7" s="1"/>
  <c r="G154" i="7"/>
  <c r="G153" i="7" s="1"/>
  <c r="G152" i="7" s="1"/>
  <c r="G150" i="7" s="1"/>
  <c r="F154" i="7"/>
  <c r="F153" i="7" s="1"/>
  <c r="F152" i="7" s="1"/>
  <c r="F150" i="7" s="1"/>
  <c r="E154" i="7"/>
  <c r="E153" i="7" s="1"/>
  <c r="E152" i="7" s="1"/>
  <c r="E150" i="7" s="1"/>
  <c r="G148" i="7"/>
  <c r="F148" i="7"/>
  <c r="F147" i="7" s="1"/>
  <c r="F146" i="7" s="1"/>
  <c r="F144" i="7" s="1"/>
  <c r="G137" i="7"/>
  <c r="G136" i="7" s="1"/>
  <c r="F137" i="7"/>
  <c r="F136" i="7" s="1"/>
  <c r="E137" i="7"/>
  <c r="E136" i="7" s="1"/>
  <c r="G133" i="7"/>
  <c r="F133" i="7"/>
  <c r="E133" i="7"/>
  <c r="G131" i="7"/>
  <c r="F131" i="7"/>
  <c r="E131" i="7"/>
  <c r="G129" i="7"/>
  <c r="F129" i="7"/>
  <c r="E129" i="7"/>
  <c r="G120" i="7"/>
  <c r="G119" i="7" s="1"/>
  <c r="F120" i="7"/>
  <c r="E120" i="7"/>
  <c r="G116" i="7"/>
  <c r="F116" i="7"/>
  <c r="E116" i="7"/>
  <c r="G114" i="7"/>
  <c r="F114" i="7"/>
  <c r="E114" i="7"/>
  <c r="G112" i="7"/>
  <c r="F112" i="7"/>
  <c r="E112" i="7"/>
  <c r="G103" i="7"/>
  <c r="F103" i="7"/>
  <c r="G99" i="7"/>
  <c r="F99" i="7"/>
  <c r="E99" i="7"/>
  <c r="G97" i="7"/>
  <c r="F97" i="7"/>
  <c r="E97" i="7"/>
  <c r="G95" i="7"/>
  <c r="F95" i="7"/>
  <c r="E95" i="7"/>
  <c r="G88" i="7"/>
  <c r="G87" i="7" s="1"/>
  <c r="F88" i="7"/>
  <c r="F87" i="7" s="1"/>
  <c r="E88" i="7"/>
  <c r="G84" i="7"/>
  <c r="F84" i="7"/>
  <c r="E84" i="7"/>
  <c r="G82" i="7"/>
  <c r="F82" i="7"/>
  <c r="E82" i="7"/>
  <c r="G80" i="7"/>
  <c r="F80" i="7"/>
  <c r="E80" i="7"/>
  <c r="G74" i="7"/>
  <c r="G73" i="7" s="1"/>
  <c r="F74" i="7"/>
  <c r="F73" i="7" s="1"/>
  <c r="E74" i="7"/>
  <c r="E73" i="7" s="1"/>
  <c r="G70" i="7"/>
  <c r="F70" i="7"/>
  <c r="E70" i="7"/>
  <c r="G68" i="7"/>
  <c r="F68" i="7"/>
  <c r="E68" i="7"/>
  <c r="G66" i="7"/>
  <c r="F66" i="7"/>
  <c r="E66" i="7"/>
  <c r="G59" i="7"/>
  <c r="G58" i="7" s="1"/>
  <c r="G57" i="7" s="1"/>
  <c r="G54" i="7" s="1"/>
  <c r="F59" i="7"/>
  <c r="F58" i="7" s="1"/>
  <c r="F57" i="7" s="1"/>
  <c r="F54" i="7" s="1"/>
  <c r="E59" i="7"/>
  <c r="E58" i="7" s="1"/>
  <c r="E57" i="7" s="1"/>
  <c r="E54" i="7" s="1"/>
  <c r="G51" i="7"/>
  <c r="F51" i="7"/>
  <c r="E51" i="7"/>
  <c r="G49" i="7"/>
  <c r="F49" i="7"/>
  <c r="E49" i="7"/>
  <c r="G43" i="7"/>
  <c r="G42" i="7" s="1"/>
  <c r="F43" i="7"/>
  <c r="F42" i="7" s="1"/>
  <c r="E43" i="7"/>
  <c r="E42" i="7" s="1"/>
  <c r="G36" i="7"/>
  <c r="I36" i="7" s="1"/>
  <c r="F36" i="7"/>
  <c r="E36" i="7"/>
  <c r="G27" i="7"/>
  <c r="F27" i="7"/>
  <c r="E27" i="7"/>
  <c r="G22" i="7"/>
  <c r="F22" i="7"/>
  <c r="E22" i="7"/>
  <c r="G18" i="7"/>
  <c r="F18" i="7"/>
  <c r="E18" i="7"/>
  <c r="I442" i="7" l="1"/>
  <c r="E102" i="7"/>
  <c r="F102" i="7"/>
  <c r="E284" i="7"/>
  <c r="E283" i="7" s="1"/>
  <c r="F21" i="12"/>
  <c r="F14" i="12"/>
  <c r="H107" i="7"/>
  <c r="F284" i="7"/>
  <c r="E119" i="7"/>
  <c r="H119" i="7" s="1"/>
  <c r="I273" i="7"/>
  <c r="E241" i="7"/>
  <c r="E240" i="7" s="1"/>
  <c r="H116" i="7"/>
  <c r="H193" i="7"/>
  <c r="I385" i="7"/>
  <c r="I220" i="7"/>
  <c r="E341" i="7"/>
  <c r="I27" i="7"/>
  <c r="F119" i="7"/>
  <c r="I119" i="7" s="1"/>
  <c r="I51" i="7"/>
  <c r="I99" i="7"/>
  <c r="B16" i="12"/>
  <c r="B13" i="12" s="1"/>
  <c r="E415" i="7"/>
  <c r="E414" i="7" s="1"/>
  <c r="H375" i="7"/>
  <c r="H358" i="7"/>
  <c r="F283" i="7"/>
  <c r="G284" i="7"/>
  <c r="I284" i="7" s="1"/>
  <c r="I136" i="7"/>
  <c r="I361" i="7"/>
  <c r="I395" i="7"/>
  <c r="I112" i="7"/>
  <c r="H54" i="7"/>
  <c r="I179" i="7"/>
  <c r="H256" i="7"/>
  <c r="I107" i="7"/>
  <c r="G174" i="7"/>
  <c r="G173" i="7" s="1"/>
  <c r="G171" i="7" s="1"/>
  <c r="G170" i="7" s="1"/>
  <c r="I170" i="7" s="1"/>
  <c r="H361" i="7"/>
  <c r="H365" i="7"/>
  <c r="H397" i="7"/>
  <c r="I97" i="7"/>
  <c r="I456" i="7"/>
  <c r="I116" i="7"/>
  <c r="I133" i="7"/>
  <c r="I263" i="7"/>
  <c r="I324" i="7"/>
  <c r="H338" i="7"/>
  <c r="I184" i="7"/>
  <c r="I444" i="7"/>
  <c r="H399" i="7"/>
  <c r="H304" i="7"/>
  <c r="E94" i="7"/>
  <c r="G402" i="7"/>
  <c r="H442" i="7"/>
  <c r="I49" i="7"/>
  <c r="E402" i="7"/>
  <c r="G65" i="7"/>
  <c r="G64" i="7" s="1"/>
  <c r="H184" i="7"/>
  <c r="G348" i="7"/>
  <c r="G347" i="7" s="1"/>
  <c r="H379" i="7"/>
  <c r="I18" i="7"/>
  <c r="I42" i="7"/>
  <c r="I95" i="7"/>
  <c r="I251" i="7"/>
  <c r="I419" i="7"/>
  <c r="I202" i="7"/>
  <c r="E250" i="7"/>
  <c r="E249" i="7" s="1"/>
  <c r="H334" i="7"/>
  <c r="I344" i="7"/>
  <c r="I150" i="7"/>
  <c r="H450" i="7"/>
  <c r="H409" i="7"/>
  <c r="H18" i="7"/>
  <c r="H22" i="7"/>
  <c r="G79" i="7"/>
  <c r="H314" i="7"/>
  <c r="I213" i="7"/>
  <c r="H336" i="7"/>
  <c r="F79" i="7"/>
  <c r="F78" i="7" s="1"/>
  <c r="H42" i="7"/>
  <c r="I358" i="7"/>
  <c r="I334" i="7"/>
  <c r="F17" i="7"/>
  <c r="F16" i="7" s="1"/>
  <c r="F354" i="7"/>
  <c r="F353" i="7" s="1"/>
  <c r="F351" i="7" s="1"/>
  <c r="F382" i="7"/>
  <c r="F415" i="7"/>
  <c r="F414" i="7" s="1"/>
  <c r="I22" i="7"/>
  <c r="G147" i="7"/>
  <c r="G146" i="7" s="1"/>
  <c r="G144" i="7" s="1"/>
  <c r="I144" i="7" s="1"/>
  <c r="G354" i="7"/>
  <c r="G353" i="7" s="1"/>
  <c r="G351" i="7" s="1"/>
  <c r="G415" i="7"/>
  <c r="G414" i="7" s="1"/>
  <c r="H230" i="7"/>
  <c r="H342" i="7"/>
  <c r="H263" i="7"/>
  <c r="I193" i="7"/>
  <c r="G200" i="7"/>
  <c r="H201" i="7"/>
  <c r="I201" i="7"/>
  <c r="I209" i="7"/>
  <c r="H456" i="7"/>
  <c r="H444" i="7"/>
  <c r="H324" i="7"/>
  <c r="H112" i="7"/>
  <c r="F374" i="7"/>
  <c r="H443" i="7"/>
  <c r="H395" i="7"/>
  <c r="G341" i="7"/>
  <c r="H454" i="7"/>
  <c r="H202" i="7"/>
  <c r="H51" i="7"/>
  <c r="H27" i="7"/>
  <c r="I403" i="7"/>
  <c r="I379" i="7"/>
  <c r="I307" i="7"/>
  <c r="I187" i="7"/>
  <c r="I175" i="7"/>
  <c r="I43" i="7"/>
  <c r="H453" i="7"/>
  <c r="H185" i="7"/>
  <c r="I342" i="7"/>
  <c r="I256" i="7"/>
  <c r="I186" i="7"/>
  <c r="I174" i="7"/>
  <c r="H385" i="7"/>
  <c r="H452" i="7"/>
  <c r="H344" i="7"/>
  <c r="H49" i="7"/>
  <c r="I365" i="7"/>
  <c r="I242" i="7"/>
  <c r="I185" i="7"/>
  <c r="G333" i="7"/>
  <c r="H403" i="7"/>
  <c r="H36" i="7"/>
  <c r="I448" i="7"/>
  <c r="I196" i="7"/>
  <c r="I154" i="7"/>
  <c r="H124" i="7"/>
  <c r="E333" i="7"/>
  <c r="E332" i="7" s="1"/>
  <c r="E330" i="7" s="1"/>
  <c r="E423" i="7"/>
  <c r="E422" i="7" s="1"/>
  <c r="H59" i="7"/>
  <c r="I459" i="7"/>
  <c r="I447" i="7"/>
  <c r="I399" i="7"/>
  <c r="I375" i="7"/>
  <c r="I363" i="7"/>
  <c r="I195" i="7"/>
  <c r="I153" i="7"/>
  <c r="H58" i="7"/>
  <c r="I458" i="7"/>
  <c r="I446" i="7"/>
  <c r="I362" i="7"/>
  <c r="I338" i="7"/>
  <c r="I314" i="7"/>
  <c r="I194" i="7"/>
  <c r="I182" i="7"/>
  <c r="I152" i="7"/>
  <c r="G241" i="7"/>
  <c r="G327" i="7"/>
  <c r="E354" i="7"/>
  <c r="E353" i="7" s="1"/>
  <c r="E351" i="7" s="1"/>
  <c r="G394" i="7"/>
  <c r="H196" i="7"/>
  <c r="H57" i="7"/>
  <c r="I397" i="7"/>
  <c r="I181" i="7"/>
  <c r="H459" i="7"/>
  <c r="H363" i="7"/>
  <c r="H194" i="7"/>
  <c r="I336" i="7"/>
  <c r="I180" i="7"/>
  <c r="H114" i="7"/>
  <c r="H458" i="7"/>
  <c r="H362" i="7"/>
  <c r="H97" i="7"/>
  <c r="H43" i="7"/>
  <c r="I443" i="7"/>
  <c r="I287" i="7"/>
  <c r="I230" i="7"/>
  <c r="H220" i="7"/>
  <c r="H213" i="7"/>
  <c r="H209" i="7"/>
  <c r="H195" i="7"/>
  <c r="H186" i="7"/>
  <c r="H187" i="7"/>
  <c r="F165" i="7"/>
  <c r="I166" i="7"/>
  <c r="I167" i="7"/>
  <c r="I148" i="7"/>
  <c r="I137" i="7"/>
  <c r="I131" i="7"/>
  <c r="I129" i="7"/>
  <c r="I124" i="7"/>
  <c r="H120" i="7"/>
  <c r="I120" i="7"/>
  <c r="I114" i="7"/>
  <c r="G102" i="7"/>
  <c r="I102" i="7" s="1"/>
  <c r="I103" i="7"/>
  <c r="H99" i="7"/>
  <c r="H95" i="7"/>
  <c r="E111" i="7"/>
  <c r="H103" i="7"/>
  <c r="E87" i="7"/>
  <c r="E17" i="7"/>
  <c r="E16" i="7" s="1"/>
  <c r="G17" i="7"/>
  <c r="F250" i="7"/>
  <c r="F249" i="7" s="1"/>
  <c r="E440" i="7"/>
  <c r="E79" i="7"/>
  <c r="G440" i="7"/>
  <c r="E208" i="7"/>
  <c r="E207" i="7" s="1"/>
  <c r="E303" i="7"/>
  <c r="E302" i="7" s="1"/>
  <c r="F111" i="7"/>
  <c r="E128" i="7"/>
  <c r="E127" i="7" s="1"/>
  <c r="F208" i="7"/>
  <c r="F207" i="7" s="1"/>
  <c r="F206" i="7" s="1"/>
  <c r="F303" i="7"/>
  <c r="F302" i="7" s="1"/>
  <c r="E394" i="7"/>
  <c r="F423" i="7"/>
  <c r="F422" i="7" s="1"/>
  <c r="F435" i="7"/>
  <c r="F434" i="7" s="1"/>
  <c r="F433" i="7" s="1"/>
  <c r="E48" i="7"/>
  <c r="E47" i="7" s="1"/>
  <c r="E45" i="7" s="1"/>
  <c r="G111" i="7"/>
  <c r="G208" i="7"/>
  <c r="G303" i="7"/>
  <c r="G423" i="7"/>
  <c r="F48" i="7"/>
  <c r="F47" i="7" s="1"/>
  <c r="F45" i="7" s="1"/>
  <c r="E65" i="7"/>
  <c r="F94" i="7"/>
  <c r="F93" i="7" s="1"/>
  <c r="G177" i="7"/>
  <c r="G250" i="7"/>
  <c r="E374" i="7"/>
  <c r="F394" i="7"/>
  <c r="F65" i="7"/>
  <c r="F64" i="7" s="1"/>
  <c r="G94" i="7"/>
  <c r="F333" i="7"/>
  <c r="G374" i="7"/>
  <c r="G48" i="7"/>
  <c r="E382" i="7"/>
  <c r="F402" i="7"/>
  <c r="E435" i="7"/>
  <c r="E434" i="7" s="1"/>
  <c r="E433" i="7" s="1"/>
  <c r="F128" i="7"/>
  <c r="F127" i="7" s="1"/>
  <c r="G128" i="7"/>
  <c r="F341" i="7"/>
  <c r="F440" i="7"/>
  <c r="G382" i="7"/>
  <c r="G435" i="7"/>
  <c r="E177" i="7"/>
  <c r="F177" i="7"/>
  <c r="G393" i="7" l="1"/>
  <c r="H173" i="7"/>
  <c r="H284" i="7"/>
  <c r="E110" i="7"/>
  <c r="F110" i="7"/>
  <c r="I147" i="7"/>
  <c r="F14" i="7"/>
  <c r="H177" i="7"/>
  <c r="F393" i="7"/>
  <c r="E412" i="7"/>
  <c r="G283" i="7"/>
  <c r="H402" i="7"/>
  <c r="E393" i="7"/>
  <c r="H393" i="7" s="1"/>
  <c r="G78" i="7"/>
  <c r="G62" i="7" s="1"/>
  <c r="F205" i="7"/>
  <c r="H171" i="7"/>
  <c r="E373" i="7"/>
  <c r="H174" i="7"/>
  <c r="H170" i="7"/>
  <c r="I171" i="7"/>
  <c r="I173" i="7"/>
  <c r="F412" i="7"/>
  <c r="I402" i="7"/>
  <c r="I351" i="7"/>
  <c r="I354" i="7"/>
  <c r="H102" i="7"/>
  <c r="H351" i="7"/>
  <c r="I146" i="7"/>
  <c r="I415" i="7"/>
  <c r="I414" i="7"/>
  <c r="F373" i="7"/>
  <c r="I353" i="7"/>
  <c r="I382" i="7"/>
  <c r="H382" i="7"/>
  <c r="I394" i="7"/>
  <c r="H394" i="7"/>
  <c r="G326" i="7"/>
  <c r="H353" i="7"/>
  <c r="H354" i="7"/>
  <c r="G434" i="7"/>
  <c r="G249" i="7"/>
  <c r="I250" i="7"/>
  <c r="H250" i="7"/>
  <c r="I177" i="7"/>
  <c r="G16" i="7"/>
  <c r="I17" i="7"/>
  <c r="H17" i="7"/>
  <c r="G240" i="7"/>
  <c r="I241" i="7"/>
  <c r="H341" i="7"/>
  <c r="I341" i="7"/>
  <c r="G302" i="7"/>
  <c r="H303" i="7"/>
  <c r="I303" i="7"/>
  <c r="F13" i="7"/>
  <c r="E14" i="7"/>
  <c r="E13" i="7" s="1"/>
  <c r="G198" i="7"/>
  <c r="H200" i="7"/>
  <c r="I200" i="7"/>
  <c r="H440" i="7"/>
  <c r="I440" i="7"/>
  <c r="G47" i="7"/>
  <c r="I48" i="7"/>
  <c r="H48" i="7"/>
  <c r="G332" i="7"/>
  <c r="H333" i="7"/>
  <c r="I333" i="7"/>
  <c r="G422" i="7"/>
  <c r="H374" i="7"/>
  <c r="I374" i="7"/>
  <c r="G207" i="7"/>
  <c r="I208" i="7"/>
  <c r="H208" i="7"/>
  <c r="F163" i="7"/>
  <c r="I163" i="7" s="1"/>
  <c r="I165" i="7"/>
  <c r="G127" i="7"/>
  <c r="I128" i="7"/>
  <c r="H111" i="7"/>
  <c r="G110" i="7"/>
  <c r="I111" i="7"/>
  <c r="G93" i="7"/>
  <c r="I93" i="7" s="1"/>
  <c r="I94" i="7"/>
  <c r="E93" i="7"/>
  <c r="H94" i="7"/>
  <c r="E78" i="7"/>
  <c r="E64" i="7"/>
  <c r="F332" i="7"/>
  <c r="F330" i="7" s="1"/>
  <c r="G373" i="7"/>
  <c r="F91" i="7"/>
  <c r="E206" i="7"/>
  <c r="E205" i="7"/>
  <c r="F62" i="7"/>
  <c r="I110" i="7" l="1"/>
  <c r="I393" i="7"/>
  <c r="F371" i="7"/>
  <c r="G205" i="7"/>
  <c r="E371" i="7"/>
  <c r="E204" i="7" s="1"/>
  <c r="H283" i="7"/>
  <c r="I283" i="7"/>
  <c r="F204" i="7"/>
  <c r="I240" i="7"/>
  <c r="G412" i="7"/>
  <c r="G371" i="7"/>
  <c r="H373" i="7"/>
  <c r="I373" i="7"/>
  <c r="G330" i="7"/>
  <c r="H332" i="7"/>
  <c r="I332" i="7"/>
  <c r="G45" i="7"/>
  <c r="G14" i="7" s="1"/>
  <c r="G13" i="7" s="1"/>
  <c r="I47" i="7"/>
  <c r="H47" i="7"/>
  <c r="I249" i="7"/>
  <c r="H249" i="7"/>
  <c r="H198" i="7"/>
  <c r="I198" i="7"/>
  <c r="I16" i="7"/>
  <c r="H16" i="7"/>
  <c r="G433" i="7"/>
  <c r="H302" i="7"/>
  <c r="I302" i="7"/>
  <c r="G206" i="7"/>
  <c r="I207" i="7"/>
  <c r="H207" i="7"/>
  <c r="I127" i="7"/>
  <c r="H110" i="7"/>
  <c r="G91" i="7"/>
  <c r="G61" i="7" s="1"/>
  <c r="G12" i="7" s="1"/>
  <c r="H93" i="7"/>
  <c r="E91" i="7"/>
  <c r="E62" i="7"/>
  <c r="F61" i="7"/>
  <c r="F12" i="7" s="1"/>
  <c r="F11" i="7" l="1"/>
  <c r="H45" i="7"/>
  <c r="I45" i="7"/>
  <c r="H330" i="7"/>
  <c r="I330" i="7"/>
  <c r="I371" i="7"/>
  <c r="H371" i="7"/>
  <c r="I412" i="7"/>
  <c r="H205" i="7"/>
  <c r="I205" i="7"/>
  <c r="I206" i="7"/>
  <c r="H206" i="7"/>
  <c r="G204" i="7"/>
  <c r="H91" i="7"/>
  <c r="I91" i="7"/>
  <c r="E61" i="7"/>
  <c r="E12" i="7" s="1"/>
  <c r="E11" i="7" s="1"/>
  <c r="I14" i="7" l="1"/>
  <c r="H14" i="7"/>
  <c r="G11" i="7"/>
  <c r="I11" i="7" s="1"/>
  <c r="H204" i="7"/>
  <c r="I204" i="7"/>
  <c r="I61" i="7"/>
  <c r="I12" i="7"/>
  <c r="H12" i="7"/>
  <c r="H61" i="7"/>
  <c r="I13" i="7" l="1"/>
  <c r="H13" i="7"/>
  <c r="H11" i="7"/>
  <c r="F30" i="15" l="1"/>
  <c r="F12" i="15"/>
  <c r="F9" i="15"/>
  <c r="F15" i="15" s="1"/>
  <c r="G29" i="3"/>
  <c r="G31" i="3"/>
  <c r="G32" i="3"/>
  <c r="G33" i="3"/>
  <c r="G34" i="3"/>
  <c r="G13" i="3"/>
  <c r="G15" i="3"/>
  <c r="G16" i="3"/>
  <c r="G17" i="3"/>
  <c r="G18" i="3"/>
  <c r="F17" i="12"/>
  <c r="F18" i="12"/>
  <c r="F19" i="12"/>
  <c r="F20" i="12"/>
  <c r="E18" i="12"/>
  <c r="E20" i="12"/>
  <c r="F16" i="12" l="1"/>
  <c r="D13" i="12"/>
  <c r="H30" i="15"/>
  <c r="E29" i="11"/>
  <c r="F29" i="3"/>
  <c r="F31" i="3"/>
  <c r="F32" i="3"/>
  <c r="F33" i="3"/>
  <c r="F34" i="3"/>
  <c r="F35" i="3"/>
  <c r="F36" i="3"/>
  <c r="F13" i="3"/>
  <c r="F15" i="3"/>
  <c r="F16" i="3"/>
  <c r="F17" i="3"/>
  <c r="F18" i="3"/>
  <c r="F19" i="3"/>
  <c r="F20" i="3"/>
  <c r="H30" i="11"/>
  <c r="H31" i="11"/>
  <c r="H32" i="11"/>
  <c r="H33" i="11"/>
  <c r="H34" i="11"/>
  <c r="H36" i="11"/>
  <c r="H37" i="11"/>
  <c r="G30" i="11"/>
  <c r="G31" i="11"/>
  <c r="G32" i="11"/>
  <c r="G33" i="11"/>
  <c r="G34" i="11"/>
  <c r="G36" i="11"/>
  <c r="F35" i="11"/>
  <c r="F29" i="11"/>
  <c r="H15" i="11"/>
  <c r="H17" i="11"/>
  <c r="H18" i="11"/>
  <c r="H19" i="11"/>
  <c r="G15" i="11"/>
  <c r="G17" i="11"/>
  <c r="G18" i="11"/>
  <c r="G19" i="11"/>
  <c r="F14" i="11"/>
  <c r="F13" i="11" s="1"/>
  <c r="G28" i="3" l="1"/>
  <c r="G12" i="3"/>
  <c r="H29" i="11"/>
  <c r="F28" i="11"/>
  <c r="E35" i="11"/>
  <c r="H35" i="11" s="1"/>
  <c r="E14" i="11"/>
  <c r="E13" i="11" l="1"/>
  <c r="H13" i="11" s="1"/>
  <c r="H14" i="11"/>
  <c r="E28" i="11"/>
  <c r="H28" i="11" s="1"/>
  <c r="E17" i="12" l="1"/>
  <c r="E19" i="12"/>
  <c r="E16" i="12" l="1"/>
  <c r="J13" i="15"/>
  <c r="J14" i="15"/>
  <c r="I13" i="15"/>
  <c r="I14" i="15"/>
  <c r="E13" i="12" l="1"/>
  <c r="G12" i="15"/>
  <c r="H12" i="15"/>
  <c r="J10" i="15"/>
  <c r="I10" i="15"/>
  <c r="G9" i="15"/>
  <c r="G15" i="15" s="1"/>
  <c r="H9" i="15"/>
  <c r="H15" i="15" l="1"/>
  <c r="I15" i="15" s="1"/>
  <c r="I12" i="15"/>
  <c r="J12" i="15"/>
  <c r="J9" i="15"/>
  <c r="I9" i="15"/>
  <c r="F28" i="3" l="1"/>
  <c r="F12" i="3"/>
  <c r="D35" i="11"/>
  <c r="G35" i="11" s="1"/>
  <c r="D29" i="11"/>
  <c r="G29" i="11" s="1"/>
  <c r="D14" i="11"/>
  <c r="G14" i="11" s="1"/>
  <c r="D13" i="11" l="1"/>
  <c r="G13" i="11" s="1"/>
  <c r="D28" i="11"/>
  <c r="G28" i="11" s="1"/>
</calcChain>
</file>

<file path=xl/sharedStrings.xml><?xml version="1.0" encoding="utf-8"?>
<sst xmlns="http://schemas.openxmlformats.org/spreadsheetml/2006/main" count="724" uniqueCount="278">
  <si>
    <t>PRIHODI UKUPNO</t>
  </si>
  <si>
    <t>RASHODI UKUPNO</t>
  </si>
  <si>
    <t>RAZLIKA - VIŠAK / MANJAK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</si>
  <si>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</si>
  <si>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</si>
  <si>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</si>
  <si>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</si>
  <si>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</si>
  <si>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</si>
  <si>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</si>
  <si>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</si>
  <si>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</si>
  <si>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</si>
  <si>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</si>
  <si>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</si>
  <si>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</si>
  <si>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II. POSEBNI DIO</t>
  </si>
  <si>
    <t>I. OPĆI DIO</t>
  </si>
  <si>
    <t>Šifra</t>
  </si>
  <si>
    <t xml:space="preserve">Naziv </t>
  </si>
  <si>
    <t>Materijalni rashodi</t>
  </si>
  <si>
    <t>A) SAŽETAK RAČUNA PRIHODA I RASHODA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</si>
  <si>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</si>
  <si>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</si>
  <si>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</si>
  <si>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PROGRAM 1001</t>
  </si>
  <si>
    <t>Aktivnost A100001</t>
  </si>
  <si>
    <t>Naknade troškova zaposlenima</t>
  </si>
  <si>
    <t>Službena putovanja</t>
  </si>
  <si>
    <t>Stručno usavršavanje zaposlenika</t>
  </si>
  <si>
    <t>Ostale naknade troškova zaposlenima</t>
  </si>
  <si>
    <t>Rashodi za materijal i energiju</t>
  </si>
  <si>
    <t>Uredski i ostali materijal</t>
  </si>
  <si>
    <t>Energija</t>
  </si>
  <si>
    <t>Sitni inventar i auto gume</t>
  </si>
  <si>
    <t>službena, radna i zaštitna odjeća i obuća</t>
  </si>
  <si>
    <t>Rashodi za usluge</t>
  </si>
  <si>
    <t>Usluge telefona, pošte i prijevoza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</si>
  <si>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</si>
  <si>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</si>
  <si>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</si>
  <si>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</si>
  <si>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</si>
  <si>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</si>
  <si>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</si>
  <si>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</si>
  <si>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</si>
  <si>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</si>
  <si>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</si>
  <si>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Pristojbe i naknade-provjera diploma</t>
  </si>
  <si>
    <t>Financijski  rashodi</t>
  </si>
  <si>
    <t>Ostali financijski rashodi</t>
  </si>
  <si>
    <t>Bankarske usluge i usluge platnog prometa</t>
  </si>
  <si>
    <t>Aktivnost A100002</t>
  </si>
  <si>
    <t>TEKUĆE I INVESTICIJSKO ODRŽAVANJE- MINIMALNI STANDARD</t>
  </si>
  <si>
    <t>Materijal i dijelovi za tekuće i investicijsko održavanje</t>
  </si>
  <si>
    <t>Usluge tekućeg i investicijskog održavanja</t>
  </si>
  <si>
    <t>Aktivnost A100003</t>
  </si>
  <si>
    <t>Energenti</t>
  </si>
  <si>
    <t>Program 1001</t>
  </si>
  <si>
    <t>POJAČANI STANDARD U ŠKOLSTVU</t>
  </si>
  <si>
    <t>Tekući projekt T100002</t>
  </si>
  <si>
    <t>Materijal i sirovine</t>
  </si>
  <si>
    <t>Plaće za redovan rad</t>
  </si>
  <si>
    <t>Ostali rashodi za zaposlene</t>
  </si>
  <si>
    <t>Doprinosi na plaće</t>
  </si>
  <si>
    <t>Tekući projekt T100041</t>
  </si>
  <si>
    <t>POTICAJ KORIŠTENJA SREDSTAVA IZ FONDOVA EU</t>
  </si>
  <si>
    <t>NOVA ŠKOLSKA SHEMA VOĆA I POVRĆA TE MLIJEKA I MLIJEČNIH PROIZVODA</t>
  </si>
  <si>
    <t>Ostale naknade građanima i kućanstvima iz proračuna</t>
  </si>
  <si>
    <t>Tekući projekt T100011</t>
  </si>
  <si>
    <t xml:space="preserve">KAPITALNO ULAGANJE </t>
  </si>
  <si>
    <t>OPREMA ŠKOLA</t>
  </si>
  <si>
    <t xml:space="preserve">DODATNA ULAGANJA </t>
  </si>
  <si>
    <t>Rashodi za dodatna ulaganja na nefinancijskoj imovini</t>
  </si>
  <si>
    <t>Dodatna ulaganja na građevinskim objektima</t>
  </si>
  <si>
    <t>Program 1003</t>
  </si>
  <si>
    <t>TEKUĆE I INVESTICIJSKO ODRŽAVANJE U ŠKOLSTVO</t>
  </si>
  <si>
    <t>Službena, radna i zaštitna odjeća i obuća</t>
  </si>
  <si>
    <t>Članarine</t>
  </si>
  <si>
    <t>Pristojbe i naknade-nezap.invalida</t>
  </si>
  <si>
    <t>Troškovi sudskih postupaka</t>
  </si>
  <si>
    <t>Financijski rashodi</t>
  </si>
  <si>
    <t>Bankarske usluge i usluge platnog prom.</t>
  </si>
  <si>
    <t>Zatezne kamate</t>
  </si>
  <si>
    <t>ADMINISTRATIVNO, TEHNIČKO I STRUČNO OSOBLJE</t>
  </si>
  <si>
    <t>Plaće (bruto)</t>
  </si>
  <si>
    <t>Doprinos za obvezno zdravstveno osiguranje</t>
  </si>
  <si>
    <t>Doprinos za obvezno zdravstveno osiguranje u slučaju nezaposlenosti - tužbe</t>
  </si>
  <si>
    <t>Pristojbe i naknade</t>
  </si>
  <si>
    <t>ŠKOLSKA KUHINJA</t>
  </si>
  <si>
    <t>Materijal za tekuće i investicijsko održavanje</t>
  </si>
  <si>
    <t>Uredska oprema i namještaj</t>
  </si>
  <si>
    <t>Tekući projekt T10006</t>
  </si>
  <si>
    <t>PRODUŽENI BORAVAK</t>
  </si>
  <si>
    <t>Uredski materijal i ost. Materijal</t>
  </si>
  <si>
    <t>Tekući projekt T100012</t>
  </si>
  <si>
    <t>Rashodi za nefinancijsku imovinu</t>
  </si>
  <si>
    <t>Rashodi za nabavu proizvodne dugotrajne imovine</t>
  </si>
  <si>
    <t>Postrojenje i oprema</t>
  </si>
  <si>
    <t>Knjige, umjetnička djela i ostale izložbene vrijednosti</t>
  </si>
  <si>
    <t>Knjige</t>
  </si>
  <si>
    <t>Tekući projekt T100013</t>
  </si>
  <si>
    <t>DODATNA ULAGANJA</t>
  </si>
  <si>
    <t>TEKUĆE I INVESTICIJSKO ODRŽAVANJE</t>
  </si>
  <si>
    <t>Materijal za tekuće i inv.održavanje</t>
  </si>
  <si>
    <t>Usluge tekućeg i investicijs.održavanja</t>
  </si>
  <si>
    <t>Tekući projekt T100020</t>
  </si>
  <si>
    <t>NABAVA UDŽBENIKA</t>
  </si>
  <si>
    <t>Naknada građanima i kućanstvima na temelju osiguranja i druge naknade</t>
  </si>
  <si>
    <t>Ostale naknade građanima i kućanstvima u naravi</t>
  </si>
  <si>
    <t>Knjige-UDŽBENICI NISU RADNI</t>
  </si>
  <si>
    <t>Naknada za prijevoz, rad nat. i odvojeni život</t>
  </si>
  <si>
    <t>Rashodi za nabavu proizved. dugotrajne imovine</t>
  </si>
  <si>
    <t>Doprinos za obvezno zdravst. osiguranje u slučaju nezap.i - tužbe</t>
  </si>
  <si>
    <t>službena putovanja</t>
  </si>
  <si>
    <t>intelektulane usluge</t>
  </si>
  <si>
    <t>Naknada za prijevoz, rad na terenu i odv. život</t>
  </si>
  <si>
    <t>opći prihodi i primici</t>
  </si>
  <si>
    <t>Ministarstvo poljoprivrede</t>
  </si>
  <si>
    <t>OPĆI PRIHODI I PRIMICI</t>
  </si>
  <si>
    <t>Izvor financiranja 5.Đ</t>
  </si>
  <si>
    <t>vlastiti prihodi</t>
  </si>
  <si>
    <t>Izvor financiranja 3.3.</t>
  </si>
  <si>
    <t>Knjige umjetnička djela i ostale izlož. Vrijednosti</t>
  </si>
  <si>
    <t>pomoći oš</t>
  </si>
  <si>
    <t>Izvor financiranja 5.K.</t>
  </si>
  <si>
    <t>donacije oš</t>
  </si>
  <si>
    <t>Izvor financiranja 4.L.</t>
  </si>
  <si>
    <t>Prihod za posebne namjene</t>
  </si>
  <si>
    <t>izvor financiranja: 5.K.</t>
  </si>
  <si>
    <t>izvori financiranja 5.K.</t>
  </si>
  <si>
    <t>izvor financiranja:6.3.</t>
  </si>
  <si>
    <t>Uredski materijal i ost. Materijalni rashodi</t>
  </si>
  <si>
    <t>izvor financiranja: 4.L.</t>
  </si>
  <si>
    <t>izvor financiranja : 5.K.</t>
  </si>
  <si>
    <t>Tekući projekt T100055</t>
  </si>
  <si>
    <t>Prsten potpore VI</t>
  </si>
  <si>
    <t>5.K</t>
  </si>
  <si>
    <t xml:space="preserve"> pomoći oš</t>
  </si>
  <si>
    <t>Prihod od imovine</t>
  </si>
  <si>
    <t>Prihod od upravnih i 
administrativnih pristojbi</t>
  </si>
  <si>
    <t>4.L</t>
  </si>
  <si>
    <t>3.3.</t>
  </si>
  <si>
    <t>Prihod od prodaje proizvoda 
i pruženih usluga i donacije</t>
  </si>
  <si>
    <t>6.3.</t>
  </si>
  <si>
    <t>donacije</t>
  </si>
  <si>
    <t>5.Đ.</t>
  </si>
  <si>
    <t>eur</t>
  </si>
  <si>
    <t>Naknade građanima i kućanstvima
 na temelju osiguranja i drugih akata</t>
  </si>
  <si>
    <t>ŠKOLSKA ŠPORTSKA DRUŠTVA</t>
  </si>
  <si>
    <t>Tekući projekt T100026</t>
  </si>
  <si>
    <t>Izvor financiranja: 5.K.</t>
  </si>
  <si>
    <t>E-TEHNIČAR</t>
  </si>
  <si>
    <t>Tekući projekt T100003</t>
  </si>
  <si>
    <t>Izvor financiranja 1.1.</t>
  </si>
  <si>
    <t>izvor financiranja 1.1.</t>
  </si>
  <si>
    <t>Izvor financiranja: 1.1.</t>
  </si>
  <si>
    <t>1.1.</t>
  </si>
  <si>
    <t>UKUPNO</t>
  </si>
  <si>
    <t>Postrojenja i oprema</t>
  </si>
  <si>
    <t>energija</t>
  </si>
  <si>
    <t>Ostale tekuće donacije</t>
  </si>
  <si>
    <t>Ostale tekuće donacije - higijenski ulošci minist</t>
  </si>
  <si>
    <t>naknade za prijevoz na i s posla</t>
  </si>
  <si>
    <t>Izvor financiranja: 5.T.</t>
  </si>
  <si>
    <t>Min.znan.obrazo. I sporta ESF III</t>
  </si>
  <si>
    <t>PROGRAM OSNOVNIH ŠKOLA IZVAN 
ŽUPANIJSKOG PRORAČUNA</t>
  </si>
  <si>
    <t>Program 1002</t>
  </si>
  <si>
    <t>Tekući projekt T100001</t>
  </si>
  <si>
    <t>OPREMA ŠKOLE</t>
  </si>
  <si>
    <t>uredska oprema i namještaj</t>
  </si>
  <si>
    <t>komunikacijska oprema</t>
  </si>
  <si>
    <t>sportska i glazbena oprema</t>
  </si>
  <si>
    <t>Uređaji, strojevi i oprema za ostale namjene</t>
  </si>
  <si>
    <t>uređaji strojevi i oprema za ostale namjene</t>
  </si>
  <si>
    <t>ŽUPANIJA</t>
  </si>
  <si>
    <t>Prsten potpore VII</t>
  </si>
  <si>
    <t>6 PRIHODI POSLOVANJA</t>
  </si>
  <si>
    <t>7 PRIHODI OD PRODAJE NEFINANCIJSKE IMOVINE</t>
  </si>
  <si>
    <t>3 RASHODI  POSLOVANJA</t>
  </si>
  <si>
    <t>4 RASHODI ZA NABAVU NEFINANCIJSKE IMOVINE</t>
  </si>
  <si>
    <t>PRIHODI POSLOVANJA PREMA EKONOMSKOJ KLASIFIKACIJI</t>
  </si>
  <si>
    <t>RASHODI POSLOVANJA PREMA EKONOMSKOJ KLASIFIKACIJI</t>
  </si>
  <si>
    <t>Ostali rashodi</t>
  </si>
  <si>
    <t>5.T</t>
  </si>
  <si>
    <t>Minis. znan. obraz. i sporta ESF</t>
  </si>
  <si>
    <t>Tekući projekt T100058</t>
  </si>
  <si>
    <t>PRIHODI POSLOVANJA PREMA IZVORIMA FINANCIRANJA</t>
  </si>
  <si>
    <t>RASHODI POSLOVANJA PREMA IZVORIMA FINANCIRANJA</t>
  </si>
  <si>
    <t>oprema za održavanje i zaštitu</t>
  </si>
  <si>
    <t>KNJIGE ZA ŠKOLSKU KNJIŽNICU</t>
  </si>
  <si>
    <t>Tekući projekt T100016</t>
  </si>
  <si>
    <t>Knjige za ŠKOLSKU KNJIŽNICU</t>
  </si>
  <si>
    <t>Knjige, umjetnička djela i ostale izložbene djelatnosti</t>
  </si>
  <si>
    <t>%</t>
  </si>
  <si>
    <t>Ostale naknade građanima i kućanstvima u naravi (prijevoz grad Zaprešić)</t>
  </si>
  <si>
    <t>B) SAŽETAK RAČUNA FINANCIRANJA</t>
  </si>
  <si>
    <t>NETO FINANCIRANJE</t>
  </si>
  <si>
    <t>VIŠAK / MANJAK + NETO FINANCIRANJE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</si>
  <si>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</si>
  <si>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</si>
  <si>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</si>
  <si>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</si>
  <si>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</si>
  <si>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</si>
  <si>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RASHODI PREMA FUNKCIJSKOJ KLASIFIKACIJI</t>
  </si>
  <si>
    <t>BROJČANA OZNAKA I NAZIV</t>
  </si>
  <si>
    <t>UKUPNI RASHODI</t>
  </si>
  <si>
    <t>09 Obrazovanje</t>
  </si>
  <si>
    <t>091 Predškolsko i osnovno obrazovanje</t>
  </si>
  <si>
    <t>0912 Osnovno obrazovanje</t>
  </si>
  <si>
    <t>096 Dodatne usluge u obrazovanju</t>
  </si>
  <si>
    <t>098 Usluge obrazovanja koja nisu drugdje svrstane</t>
  </si>
  <si>
    <t>0980 Usluge obrazovanja koja nisu drugdje svrstane</t>
  </si>
  <si>
    <t>B. RAČUN FINANCIRANJA</t>
  </si>
  <si>
    <t>Naziv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</si>
  <si>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</si>
  <si>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</si>
  <si>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</si>
  <si>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</si>
  <si>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</si>
  <si>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Vlastiti prihodi</t>
  </si>
  <si>
    <t>Ostale pomoći i darovnice</t>
  </si>
  <si>
    <t>EUR</t>
  </si>
  <si>
    <t>Indeks</t>
  </si>
  <si>
    <t>6(5/2*100)</t>
  </si>
  <si>
    <t>7(5/3*100)</t>
  </si>
  <si>
    <t>POLUGODIŠNJE IZVRŠENJE FIN. PLNAN 01-06.2025.</t>
  </si>
  <si>
    <t>Tekući projekti T100003</t>
  </si>
  <si>
    <t>NATJECANJA</t>
  </si>
  <si>
    <t>Tekuće donacije u novcu</t>
  </si>
  <si>
    <t>Rashodi za donacije, kazne, nadoknade šteta i kaoitalne pomoći</t>
  </si>
  <si>
    <t xml:space="preserve">Tekuće donacije  </t>
  </si>
  <si>
    <t>Tekući projekt T100029</t>
  </si>
  <si>
    <t>PROGRAM RAZVOJA ODGOJNO - OBRAZOVNOG SUSTAVA</t>
  </si>
  <si>
    <t>Rashodi za dodatna ulaganja u  dugotrajne imovine</t>
  </si>
  <si>
    <t>Izvorni plan za 2025.</t>
  </si>
  <si>
    <t>Izvršenje 6-2025</t>
  </si>
  <si>
    <t>Izvršenje 6-2025.</t>
  </si>
  <si>
    <t>Tekući projekt T100027</t>
  </si>
  <si>
    <t>OPSKRBA BESPLATNIM ZALIHAMA MENSTRUALNIH HIG. POTREPŠTINAMA</t>
  </si>
  <si>
    <t xml:space="preserve"> PLAN ZA 2026.</t>
  </si>
  <si>
    <t>Izvršenje 6-2026</t>
  </si>
  <si>
    <t>Izvorni plan za 2026.</t>
  </si>
  <si>
    <t>OSNOVNA ŠKOLA LUKA, LUKA</t>
  </si>
  <si>
    <t>MINIMALNI STANDARD U OSNOVNOM ŠKOLSTVU - 
MATERIJALNI RASHODI</t>
  </si>
  <si>
    <t>Min.znan.obrazo. I sporta ESF III 561</t>
  </si>
  <si>
    <t>Min.znan.obrazo. I sporta ESF III 5012</t>
  </si>
  <si>
    <t>Tekući projekt T100006</t>
  </si>
  <si>
    <t>OSTALE IZVANŠKOLSKE AKTIVNOSTI</t>
  </si>
  <si>
    <t>Naknade građanima i kućanstvima na temelju 
osiguranja i druge naknade</t>
  </si>
  <si>
    <t>Naknade građanima i kućanstvima iz EU sredstava - 
Školska shema I Medni dan</t>
  </si>
  <si>
    <t>Uređaji strojevi i oprema</t>
  </si>
  <si>
    <t>POLUGODIŠNJE IZVRŠENJE PLANA ZA 2025 1.-6.2025.</t>
  </si>
  <si>
    <t>POLUGODIŠNJE IZVRŠENJE PLANA ZA 2026 1.-6.2026.</t>
  </si>
  <si>
    <t>% izvršenja u odnosu na izvršenje 06-2025</t>
  </si>
  <si>
    <t>% izvršenja u odnosu na PLAN 2026</t>
  </si>
  <si>
    <t>INTELEKTUALNE USLUGE</t>
  </si>
  <si>
    <t>A100001</t>
  </si>
  <si>
    <t>% izvršenja u odnosu na plan 2026.</t>
  </si>
  <si>
    <t>4.1.</t>
  </si>
  <si>
    <t>decentralizirana sredstva</t>
  </si>
  <si>
    <t>5.6.</t>
  </si>
  <si>
    <t>fondovi eu</t>
  </si>
  <si>
    <t xml:space="preserve">5.6. </t>
  </si>
  <si>
    <t>042 poljoprivreda, šumarstvo, ribarstvo i lov</t>
  </si>
  <si>
    <t>04 Ekonomski poslovi</t>
  </si>
  <si>
    <t xml:space="preserve">POLUGODIŠNJE IZVRŠENJE FINANCIJSKOG PLANA ZA 2026. GODINU PRORAČUNSKOG KORISNIKA JEDINICE LOKALNE I PODRUČNE (REGIONALNE) SAMOUPRAVE (01.-06.2026.)
</t>
  </si>
  <si>
    <t>POLUGODIŠNJE IZVRŠENJE FINANCIJSKOG PLANA ZA 2026. GODINU PRORAČUNSKOG KORISNIKA JEDINICE LOKALNE I PODRUČNE (REGIONALNE) SAMOUPRAVE (01.-06.2026.)</t>
  </si>
  <si>
    <t>POLUGODIŠNJE IZVRŠENJE
 FIN. PLNAN 01-06.2025.</t>
  </si>
  <si>
    <t>6=5/3*100</t>
  </si>
  <si>
    <t>7=5/4*100</t>
  </si>
  <si>
    <t>7=6/4*100</t>
  </si>
  <si>
    <t>8=6/5*100</t>
  </si>
  <si>
    <t>5=4/2*100</t>
  </si>
  <si>
    <t>6=6/3*100</t>
  </si>
  <si>
    <t>7=5/3*100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</si>
</sst>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6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indexed="8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sz val="11"/>
      <color theme="1"/>
      <name val="Arial"/>
      <family val="2"/>
      <charset val="238"/>
    </font>
    <font>
      <sz val="13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theme="1"/>
      <name val="Arial"/>
      <family val="2"/>
    </font>
    <font>
      <b/>
      <i/>
      <sz val="10"/>
      <name val="Arial"/>
      <family val="2"/>
      <charset val="238"/>
    </font>
    <font>
      <sz val="11"/>
      <color rgb="FF333333"/>
      <name val="Courier New"/>
      <family val="3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3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</cellStyleXfs>
  <cellXfs count="76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20" fillId="0" borderId="2" xfId="1" applyFont="1" applyBorder="1" applyAlignment="1">
      <alignment horizontal="center" vertical="center" wrapText="1"/>
    </xf>
    <xf numFmtId="0" fontId="0" fillId="5" borderId="0" xfId="0" applyFill="1"/>
    <xf numFmtId="0" fontId="0" fillId="7" borderId="0" xfId="0" applyFill="1"/>
    <xf numFmtId="0" fontId="0" fillId="8" borderId="0" xfId="0" applyFill="1"/>
    <xf numFmtId="0" fontId="6" fillId="7" borderId="2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left" vertical="center" wrapText="1" indent="1"/>
    </xf>
    <xf numFmtId="0" fontId="0" fillId="9" borderId="0" xfId="0" applyFill="1"/>
    <xf numFmtId="0" fontId="0" fillId="10" borderId="0" xfId="0" applyFill="1"/>
    <xf numFmtId="0" fontId="6" fillId="10" borderId="2" xfId="0" applyFont="1" applyFill="1" applyBorder="1" applyAlignment="1">
      <alignment horizontal="left" vertical="center" wrapText="1" indent="1"/>
    </xf>
    <xf numFmtId="0" fontId="6" fillId="10" borderId="4" xfId="0" applyFont="1" applyFill="1" applyBorder="1" applyAlignment="1">
      <alignment horizontal="left" vertical="center" wrapText="1" indent="1"/>
    </xf>
    <xf numFmtId="0" fontId="6" fillId="11" borderId="2" xfId="0" applyFont="1" applyFill="1" applyBorder="1" applyAlignment="1">
      <alignment horizontal="left" vertical="center" wrapText="1" indent="1"/>
    </xf>
    <xf numFmtId="0" fontId="6" fillId="11" borderId="4" xfId="0" applyFont="1" applyFill="1" applyBorder="1" applyAlignment="1">
      <alignment horizontal="left" vertical="center" wrapText="1" indent="1"/>
    </xf>
    <xf numFmtId="0" fontId="0" fillId="11" borderId="0" xfId="0" applyFill="1"/>
    <xf numFmtId="0" fontId="0" fillId="12" borderId="0" xfId="0" applyFill="1"/>
    <xf numFmtId="0" fontId="3" fillId="5" borderId="4" xfId="0" applyFont="1" applyFill="1" applyBorder="1" applyAlignment="1">
      <alignment horizontal="left" vertical="center" wrapText="1" indent="1"/>
    </xf>
    <xf numFmtId="0" fontId="3" fillId="5" borderId="2" xfId="0" applyFont="1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 indent="1"/>
    </xf>
    <xf numFmtId="0" fontId="0" fillId="14" borderId="0" xfId="0" applyFill="1"/>
    <xf numFmtId="0" fontId="6" fillId="14" borderId="2" xfId="0" applyFont="1" applyFill="1" applyBorder="1" applyAlignment="1">
      <alignment horizontal="left" vertical="center" wrapText="1" indent="1"/>
    </xf>
    <xf numFmtId="0" fontId="3" fillId="14" borderId="4" xfId="0" applyFont="1" applyFill="1" applyBorder="1" applyAlignment="1">
      <alignment horizontal="left" vertical="center" wrapText="1" indent="1"/>
    </xf>
    <xf numFmtId="0" fontId="6" fillId="14" borderId="4" xfId="0" applyFont="1" applyFill="1" applyBorder="1" applyAlignment="1">
      <alignment horizontal="left" vertical="center" wrapText="1" indent="1"/>
    </xf>
    <xf numFmtId="0" fontId="6" fillId="14" borderId="2" xfId="0" applyFont="1" applyFill="1" applyBorder="1" applyAlignment="1">
      <alignment horizontal="center" wrapText="1"/>
    </xf>
    <xf numFmtId="0" fontId="3" fillId="14" borderId="2" xfId="0" applyFont="1" applyFill="1" applyBorder="1" applyAlignment="1">
      <alignment horizontal="left" vertical="center" wrapText="1" indent="1"/>
    </xf>
    <xf numFmtId="0" fontId="21" fillId="14" borderId="2" xfId="1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left" vertical="center" wrapText="1" indent="1"/>
    </xf>
    <xf numFmtId="0" fontId="8" fillId="14" borderId="4" xfId="0" applyFont="1" applyFill="1" applyBorder="1" applyAlignment="1">
      <alignment horizontal="left" vertical="center" wrapText="1" indent="1"/>
    </xf>
    <xf numFmtId="0" fontId="24" fillId="14" borderId="0" xfId="0" applyFont="1" applyFill="1"/>
    <xf numFmtId="0" fontId="24" fillId="6" borderId="0" xfId="0" applyFont="1" applyFill="1"/>
    <xf numFmtId="0" fontId="0" fillId="2" borderId="0" xfId="0" applyFill="1"/>
    <xf numFmtId="0" fontId="6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4" fontId="0" fillId="0" borderId="0" xfId="0" applyNumberFormat="1"/>
    <xf numFmtId="0" fontId="17" fillId="2" borderId="2" xfId="0" applyFont="1" applyFill="1" applyBorder="1" applyAlignment="1">
      <alignment horizontal="left" vertical="center" wrapText="1" indent="1"/>
    </xf>
    <xf numFmtId="0" fontId="17" fillId="2" borderId="4" xfId="0" applyFont="1" applyFill="1" applyBorder="1" applyAlignment="1">
      <alignment horizontal="left" vertical="center" wrapText="1" indent="1"/>
    </xf>
    <xf numFmtId="4" fontId="3" fillId="2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0" fontId="3" fillId="15" borderId="2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0" fillId="15" borderId="0" xfId="0" applyFill="1"/>
    <xf numFmtId="0" fontId="0" fillId="16" borderId="0" xfId="0" applyFill="1"/>
    <xf numFmtId="0" fontId="3" fillId="16" borderId="2" xfId="0" applyFont="1" applyFill="1" applyBorder="1" applyAlignment="1">
      <alignment horizontal="left" vertical="center" wrapText="1" indent="1"/>
    </xf>
    <xf numFmtId="0" fontId="3" fillId="16" borderId="4" xfId="0" applyFont="1" applyFill="1" applyBorder="1" applyAlignment="1">
      <alignment horizontal="left" vertical="center" wrapText="1" indent="1"/>
    </xf>
    <xf numFmtId="4" fontId="8" fillId="6" borderId="3" xfId="0" applyNumberFormat="1" applyFont="1" applyFill="1" applyBorder="1" applyAlignment="1">
      <alignment horizontal="right"/>
    </xf>
    <xf numFmtId="0" fontId="20" fillId="2" borderId="2" xfId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right"/>
    </xf>
    <xf numFmtId="0" fontId="29" fillId="2" borderId="3" xfId="0" quotePrefix="1" applyFont="1" applyFill="1" applyBorder="1" applyAlignment="1">
      <alignment horizontal="left" vertical="center"/>
    </xf>
    <xf numFmtId="0" fontId="34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29" fillId="2" borderId="3" xfId="0" quotePrefix="1" applyFont="1" applyFill="1" applyBorder="1" applyAlignment="1">
      <alignment horizontal="center" vertical="center"/>
    </xf>
    <xf numFmtId="0" fontId="35" fillId="0" borderId="0" xfId="0" applyFont="1"/>
    <xf numFmtId="0" fontId="29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" fontId="8" fillId="2" borderId="0" xfId="2" applyNumberFormat="1" applyFont="1" applyFill="1" applyBorder="1" applyAlignment="1">
      <alignment horizontal="right"/>
    </xf>
    <xf numFmtId="4" fontId="10" fillId="2" borderId="0" xfId="2" applyNumberFormat="1" applyFont="1" applyFill="1" applyBorder="1" applyAlignment="1">
      <alignment horizontal="right"/>
    </xf>
    <xf numFmtId="0" fontId="24" fillId="2" borderId="0" xfId="0" applyFont="1" applyFill="1"/>
    <xf numFmtId="0" fontId="37" fillId="12" borderId="2" xfId="0" applyFont="1" applyFill="1" applyBorder="1" applyAlignment="1">
      <alignment horizontal="left" vertical="center" wrapText="1" indent="1"/>
    </xf>
    <xf numFmtId="0" fontId="37" fillId="12" borderId="4" xfId="0" applyFont="1" applyFill="1" applyBorder="1" applyAlignment="1">
      <alignment horizontal="left" vertical="center" wrapText="1" indent="1"/>
    </xf>
    <xf numFmtId="0" fontId="31" fillId="10" borderId="2" xfId="0" applyFont="1" applyFill="1" applyBorder="1" applyAlignment="1">
      <alignment horizontal="left" vertical="center" wrapText="1" indent="1"/>
    </xf>
    <xf numFmtId="0" fontId="31" fillId="10" borderId="4" xfId="0" applyFont="1" applyFill="1" applyBorder="1" applyAlignment="1">
      <alignment horizontal="left" vertical="center" wrapText="1" indent="1"/>
    </xf>
    <xf numFmtId="0" fontId="31" fillId="9" borderId="2" xfId="0" applyFont="1" applyFill="1" applyBorder="1" applyAlignment="1">
      <alignment horizontal="left" vertical="center" wrapText="1" indent="1"/>
    </xf>
    <xf numFmtId="0" fontId="31" fillId="9" borderId="4" xfId="0" applyFont="1" applyFill="1" applyBorder="1" applyAlignment="1">
      <alignment horizontal="left" vertical="center" wrapText="1" indent="1"/>
    </xf>
    <xf numFmtId="0" fontId="31" fillId="11" borderId="2" xfId="0" applyFont="1" applyFill="1" applyBorder="1" applyAlignment="1">
      <alignment horizontal="left" vertical="center" wrapText="1" indent="1"/>
    </xf>
    <xf numFmtId="0" fontId="31" fillId="11" borderId="4" xfId="0" applyFont="1" applyFill="1" applyBorder="1" applyAlignment="1">
      <alignment horizontal="left" vertical="center" wrapText="1" indent="1"/>
    </xf>
    <xf numFmtId="0" fontId="31" fillId="10" borderId="2" xfId="0" applyFont="1" applyFill="1" applyBorder="1" applyAlignment="1">
      <alignment horizontal="left" vertical="center" indent="1"/>
    </xf>
    <xf numFmtId="0" fontId="39" fillId="11" borderId="2" xfId="1" applyFont="1" applyFill="1" applyBorder="1" applyAlignment="1">
      <alignment horizontal="center" vertical="center" wrapText="1"/>
    </xf>
    <xf numFmtId="4" fontId="29" fillId="2" borderId="0" xfId="2" applyNumberFormat="1" applyFont="1" applyFill="1" applyBorder="1" applyAlignment="1">
      <alignment horizontal="right"/>
    </xf>
    <xf numFmtId="0" fontId="13" fillId="0" borderId="0" xfId="0" applyFont="1"/>
    <xf numFmtId="0" fontId="16" fillId="0" borderId="0" xfId="0" applyFont="1"/>
    <xf numFmtId="0" fontId="41" fillId="0" borderId="0" xfId="0" applyFont="1"/>
    <xf numFmtId="0" fontId="30" fillId="0" borderId="0" xfId="0" applyFont="1"/>
    <xf numFmtId="0" fontId="42" fillId="0" borderId="0" xfId="0" applyFont="1"/>
    <xf numFmtId="0" fontId="42" fillId="0" borderId="0" xfId="0" applyFont="1" applyAlignment="1">
      <alignment horizontal="left"/>
    </xf>
    <xf numFmtId="0" fontId="36" fillId="0" borderId="0" xfId="0" applyFont="1"/>
    <xf numFmtId="0" fontId="44" fillId="2" borderId="0" xfId="0" applyFont="1" applyFill="1"/>
    <xf numFmtId="0" fontId="44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4" fontId="0" fillId="0" borderId="0" xfId="0" applyNumberFormat="1"/>
    <xf numFmtId="0" fontId="21" fillId="5" borderId="2" xfId="1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wrapText="1"/>
    </xf>
    <xf numFmtId="0" fontId="21" fillId="8" borderId="2" xfId="1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wrapText="1"/>
    </xf>
    <xf numFmtId="0" fontId="19" fillId="14" borderId="2" xfId="0" applyFont="1" applyFill="1" applyBorder="1" applyAlignment="1">
      <alignment horizontal="center" wrapText="1"/>
    </xf>
    <xf numFmtId="0" fontId="37" fillId="11" borderId="4" xfId="0" applyFont="1" applyFill="1" applyBorder="1" applyAlignment="1">
      <alignment horizontal="left" vertical="center" wrapText="1" indent="1"/>
    </xf>
    <xf numFmtId="0" fontId="38" fillId="11" borderId="2" xfId="1" applyFont="1" applyFill="1" applyBorder="1" applyAlignment="1">
      <alignment horizontal="center" vertical="center" wrapText="1"/>
    </xf>
    <xf numFmtId="0" fontId="0" fillId="6" borderId="0" xfId="0" applyFill="1"/>
    <xf numFmtId="0" fontId="0" fillId="21" borderId="0" xfId="0" applyFill="1"/>
    <xf numFmtId="0" fontId="3" fillId="20" borderId="2" xfId="0" applyFont="1" applyFill="1" applyBorder="1" applyAlignment="1">
      <alignment horizontal="left" vertical="center" wrapText="1" indent="1"/>
    </xf>
    <xf numFmtId="0" fontId="3" fillId="20" borderId="4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wrapText="1"/>
    </xf>
    <xf numFmtId="4" fontId="45" fillId="2" borderId="3" xfId="0" applyNumberFormat="1" applyFont="1" applyFill="1" applyBorder="1" applyAlignment="1">
      <alignment horizontal="right" vertical="center"/>
    </xf>
    <xf numFmtId="4" fontId="45" fillId="2" borderId="3" xfId="2" applyNumberFormat="1" applyFont="1" applyFill="1" applyBorder="1" applyAlignment="1">
      <alignment horizontal="right"/>
    </xf>
    <xf numFmtId="0" fontId="29" fillId="2" borderId="3" xfId="0" quotePrefix="1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left" vertical="center" wrapText="1"/>
    </xf>
    <xf numFmtId="0" fontId="29" fillId="2" borderId="10" xfId="0" quotePrefix="1" applyFont="1" applyFill="1" applyBorder="1" applyAlignment="1">
      <alignment horizontal="left" vertical="center"/>
    </xf>
    <xf numFmtId="0" fontId="33" fillId="2" borderId="10" xfId="0" quotePrefix="1" applyFont="1" applyFill="1" applyBorder="1" applyAlignment="1">
      <alignment horizontal="left" vertical="center"/>
    </xf>
    <xf numFmtId="0" fontId="29" fillId="2" borderId="10" xfId="0" quotePrefix="1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vertical="center" wrapText="1"/>
    </xf>
    <xf numFmtId="4" fontId="42" fillId="0" borderId="0" xfId="0" applyNumberFormat="1" applyFont="1"/>
    <xf numFmtId="4" fontId="8" fillId="2" borderId="3" xfId="0" applyNumberFormat="1" applyFont="1" applyFill="1" applyBorder="1" applyAlignment="1">
      <alignment vertical="center"/>
    </xf>
    <xf numFmtId="4" fontId="40" fillId="2" borderId="3" xfId="0" applyNumberFormat="1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0" fontId="9" fillId="2" borderId="0" xfId="0" quotePrefix="1" applyFont="1" applyFill="1" applyAlignment="1">
      <alignment horizontal="left" vertical="center"/>
    </xf>
    <xf numFmtId="0" fontId="34" fillId="2" borderId="0" xfId="0" quotePrefix="1" applyFont="1" applyFill="1" applyAlignment="1">
      <alignment horizontal="left" vertical="center"/>
    </xf>
    <xf numFmtId="0" fontId="34" fillId="2" borderId="0" xfId="0" quotePrefix="1" applyFont="1" applyFill="1" applyAlignment="1">
      <alignment horizontal="left" vertical="center" wrapText="1"/>
    </xf>
    <xf numFmtId="4" fontId="29" fillId="2" borderId="0" xfId="2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 wrapText="1"/>
    </xf>
    <xf numFmtId="4" fontId="7" fillId="2" borderId="0" xfId="2" applyNumberFormat="1" applyFont="1" applyFill="1" applyBorder="1" applyAlignment="1">
      <alignment horizontal="right"/>
    </xf>
    <xf numFmtId="0" fontId="29" fillId="2" borderId="0" xfId="0" applyFont="1" applyFill="1" applyAlignment="1">
      <alignment vertical="center" wrapText="1"/>
    </xf>
    <xf numFmtId="3" fontId="8" fillId="2" borderId="0" xfId="0" applyNumberFormat="1" applyFont="1" applyFill="1" applyAlignment="1">
      <alignment horizontal="right"/>
    </xf>
    <xf numFmtId="0" fontId="43" fillId="4" borderId="8" xfId="0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vertical="center" wrapText="1"/>
    </xf>
    <xf numFmtId="164" fontId="42" fillId="0" borderId="0" xfId="0" applyNumberFormat="1" applyFont="1"/>
    <xf numFmtId="4" fontId="48" fillId="2" borderId="3" xfId="2" applyNumberFormat="1" applyFont="1" applyFill="1" applyBorder="1" applyAlignment="1">
      <alignment horizontal="right"/>
    </xf>
    <xf numFmtId="0" fontId="45" fillId="2" borderId="10" xfId="0" applyFont="1" applyFill="1" applyBorder="1" applyAlignment="1">
      <alignment horizontal="left" vertical="center" wrapText="1"/>
    </xf>
    <xf numFmtId="0" fontId="45" fillId="2" borderId="10" xfId="0" applyFont="1" applyFill="1" applyBorder="1" applyAlignment="1">
      <alignment horizontal="left" vertical="center"/>
    </xf>
    <xf numFmtId="4" fontId="33" fillId="2" borderId="3" xfId="2" applyNumberFormat="1" applyFont="1" applyFill="1" applyBorder="1" applyAlignment="1">
      <alignment horizontal="right"/>
    </xf>
    <xf numFmtId="4" fontId="48" fillId="2" borderId="3" xfId="0" applyNumberFormat="1" applyFont="1" applyFill="1" applyBorder="1" applyAlignment="1">
      <alignment horizontal="right" vertical="center"/>
    </xf>
    <xf numFmtId="0" fontId="45" fillId="2" borderId="11" xfId="0" applyFont="1" applyFill="1" applyBorder="1" applyAlignment="1">
      <alignment horizontal="left" vertical="center"/>
    </xf>
    <xf numFmtId="4" fontId="33" fillId="2" borderId="3" xfId="0" applyNumberFormat="1" applyFont="1" applyFill="1" applyBorder="1" applyAlignment="1">
      <alignment horizontal="right" vertical="center"/>
    </xf>
    <xf numFmtId="4" fontId="49" fillId="2" borderId="3" xfId="0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left" vertical="center"/>
    </xf>
    <xf numFmtId="0" fontId="45" fillId="2" borderId="0" xfId="0" applyFont="1" applyFill="1" applyAlignment="1">
      <alignment horizontal="left" vertical="center" wrapText="1"/>
    </xf>
    <xf numFmtId="4" fontId="45" fillId="2" borderId="0" xfId="0" applyNumberFormat="1" applyFont="1" applyFill="1" applyAlignment="1">
      <alignment horizontal="right" vertical="center"/>
    </xf>
    <xf numFmtId="4" fontId="0" fillId="0" borderId="3" xfId="0" applyNumberFormat="1" applyBorder="1"/>
    <xf numFmtId="0" fontId="32" fillId="2" borderId="3" xfId="0" applyFont="1" applyFill="1" applyBorder="1" applyAlignment="1">
      <alignment horizontal="left" vertical="center" wrapText="1"/>
    </xf>
    <xf numFmtId="4" fontId="45" fillId="2" borderId="3" xfId="0" applyNumberFormat="1" applyFont="1" applyFill="1" applyBorder="1" applyAlignment="1">
      <alignment horizontal="righ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4" fontId="12" fillId="0" borderId="3" xfId="0" applyNumberFormat="1" applyFont="1" applyBorder="1"/>
    <xf numFmtId="4" fontId="40" fillId="0" borderId="3" xfId="0" applyNumberFormat="1" applyFont="1" applyBorder="1"/>
    <xf numFmtId="4" fontId="8" fillId="0" borderId="3" xfId="0" applyNumberFormat="1" applyFont="1" applyBorder="1"/>
    <xf numFmtId="4" fontId="45" fillId="2" borderId="13" xfId="0" applyNumberFormat="1" applyFont="1" applyFill="1" applyBorder="1" applyAlignment="1">
      <alignment horizontal="right" vertical="center"/>
    </xf>
    <xf numFmtId="0" fontId="34" fillId="2" borderId="3" xfId="0" quotePrefix="1" applyFont="1" applyFill="1" applyBorder="1" applyAlignment="1">
      <alignment horizontal="left" vertical="center" wrapText="1"/>
    </xf>
    <xf numFmtId="4" fontId="48" fillId="2" borderId="1" xfId="2" applyNumberFormat="1" applyFont="1" applyFill="1" applyBorder="1" applyAlignment="1">
      <alignment horizontal="right"/>
    </xf>
    <xf numFmtId="4" fontId="45" fillId="2" borderId="1" xfId="2" applyNumberFormat="1" applyFont="1" applyFill="1" applyBorder="1" applyAlignment="1">
      <alignment horizontal="right"/>
    </xf>
    <xf numFmtId="4" fontId="49" fillId="0" borderId="1" xfId="0" applyNumberFormat="1" applyFont="1" applyBorder="1"/>
    <xf numFmtId="4" fontId="0" fillId="0" borderId="12" xfId="0" applyNumberFormat="1" applyBorder="1"/>
    <xf numFmtId="2" fontId="51" fillId="0" borderId="6" xfId="0" applyNumberFormat="1" applyFont="1" applyBorder="1"/>
    <xf numFmtId="2" fontId="52" fillId="0" borderId="6" xfId="0" applyNumberFormat="1" applyFont="1" applyBorder="1"/>
    <xf numFmtId="2" fontId="0" fillId="0" borderId="7" xfId="0" applyNumberFormat="1" applyBorder="1"/>
    <xf numFmtId="4" fontId="8" fillId="14" borderId="3" xfId="0" applyNumberFormat="1" applyFont="1" applyFill="1" applyBorder="1" applyAlignment="1">
      <alignment horizontal="right"/>
    </xf>
    <xf numFmtId="4" fontId="37" fillId="11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 wrapText="1" indent="1"/>
    </xf>
    <xf numFmtId="0" fontId="20" fillId="0" borderId="3" xfId="1" applyFont="1" applyBorder="1" applyAlignment="1">
      <alignment horizontal="center" vertical="center" wrapText="1"/>
    </xf>
    <xf numFmtId="4" fontId="9" fillId="2" borderId="0" xfId="0" quotePrefix="1" applyNumberFormat="1" applyFont="1" applyFill="1" applyAlignment="1">
      <alignment horizontal="right" vertical="center" wrapText="1"/>
    </xf>
    <xf numFmtId="4" fontId="41" fillId="0" borderId="0" xfId="0" applyNumberFormat="1" applyFont="1"/>
    <xf numFmtId="0" fontId="34" fillId="2" borderId="0" xfId="0" quotePrefix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 wrapText="1"/>
    </xf>
    <xf numFmtId="0" fontId="0" fillId="0" borderId="3" xfId="0" applyBorder="1"/>
    <xf numFmtId="4" fontId="10" fillId="19" borderId="3" xfId="0" applyNumberFormat="1" applyFont="1" applyFill="1" applyBorder="1" applyAlignment="1">
      <alignment horizontal="right" vertical="center" wrapText="1"/>
    </xf>
    <xf numFmtId="4" fontId="8" fillId="10" borderId="3" xfId="0" applyNumberFormat="1" applyFont="1" applyFill="1" applyBorder="1" applyAlignment="1">
      <alignment horizontal="right"/>
    </xf>
    <xf numFmtId="4" fontId="8" fillId="9" borderId="3" xfId="0" applyNumberFormat="1" applyFont="1" applyFill="1" applyBorder="1" applyAlignment="1">
      <alignment horizontal="right"/>
    </xf>
    <xf numFmtId="4" fontId="8" fillId="5" borderId="3" xfId="0" applyNumberFormat="1" applyFont="1" applyFill="1" applyBorder="1" applyAlignment="1">
      <alignment horizontal="right"/>
    </xf>
    <xf numFmtId="4" fontId="8" fillId="7" borderId="3" xfId="0" applyNumberFormat="1" applyFont="1" applyFill="1" applyBorder="1" applyAlignment="1">
      <alignment horizontal="right"/>
    </xf>
    <xf numFmtId="4" fontId="8" fillId="2" borderId="3" xfId="2" applyNumberFormat="1" applyFont="1" applyFill="1" applyBorder="1" applyAlignment="1">
      <alignment horizontal="right"/>
    </xf>
    <xf numFmtId="4" fontId="10" fillId="9" borderId="3" xfId="0" applyNumberFormat="1" applyFont="1" applyFill="1" applyBorder="1" applyAlignment="1">
      <alignment horizontal="right" wrapText="1"/>
    </xf>
    <xf numFmtId="4" fontId="29" fillId="5" borderId="3" xfId="0" applyNumberFormat="1" applyFont="1" applyFill="1" applyBorder="1" applyAlignment="1">
      <alignment horizontal="right"/>
    </xf>
    <xf numFmtId="4" fontId="29" fillId="6" borderId="3" xfId="0" applyNumberFormat="1" applyFont="1" applyFill="1" applyBorder="1" applyAlignment="1">
      <alignment horizontal="right"/>
    </xf>
    <xf numFmtId="4" fontId="29" fillId="21" borderId="3" xfId="0" applyNumberFormat="1" applyFont="1" applyFill="1" applyBorder="1" applyAlignment="1">
      <alignment horizontal="right"/>
    </xf>
    <xf numFmtId="4" fontId="33" fillId="12" borderId="3" xfId="0" applyNumberFormat="1" applyFont="1" applyFill="1" applyBorder="1" applyAlignment="1">
      <alignment horizontal="right"/>
    </xf>
    <xf numFmtId="4" fontId="8" fillId="8" borderId="3" xfId="0" applyNumberFormat="1" applyFont="1" applyFill="1" applyBorder="1" applyAlignment="1">
      <alignment horizontal="right"/>
    </xf>
    <xf numFmtId="4" fontId="8" fillId="10" borderId="3" xfId="2" applyNumberFormat="1" applyFont="1" applyFill="1" applyBorder="1" applyAlignment="1">
      <alignment horizontal="right"/>
    </xf>
    <xf numFmtId="4" fontId="8" fillId="11" borderId="3" xfId="2" applyNumberFormat="1" applyFont="1" applyFill="1" applyBorder="1" applyAlignment="1">
      <alignment horizontal="right"/>
    </xf>
    <xf numFmtId="4" fontId="8" fillId="5" borderId="3" xfId="2" applyNumberFormat="1" applyFont="1" applyFill="1" applyBorder="1" applyAlignment="1">
      <alignment horizontal="right"/>
    </xf>
    <xf numFmtId="4" fontId="8" fillId="8" borderId="3" xfId="2" applyNumberFormat="1" applyFont="1" applyFill="1" applyBorder="1" applyAlignment="1">
      <alignment horizontal="right"/>
    </xf>
    <xf numFmtId="4" fontId="8" fillId="14" borderId="3" xfId="2" applyNumberFormat="1" applyFont="1" applyFill="1" applyBorder="1" applyAlignment="1">
      <alignment horizontal="right"/>
    </xf>
    <xf numFmtId="4" fontId="29" fillId="10" borderId="3" xfId="0" applyNumberFormat="1" applyFont="1" applyFill="1" applyBorder="1" applyAlignment="1">
      <alignment horizontal="right"/>
    </xf>
    <xf numFmtId="4" fontId="8" fillId="11" borderId="3" xfId="0" applyNumberFormat="1" applyFont="1" applyFill="1" applyBorder="1" applyAlignment="1">
      <alignment horizontal="right"/>
    </xf>
    <xf numFmtId="4" fontId="8" fillId="20" borderId="3" xfId="0" applyNumberFormat="1" applyFont="1" applyFill="1" applyBorder="1" applyAlignment="1">
      <alignment horizontal="right" vertical="center" wrapText="1"/>
    </xf>
    <xf numFmtId="4" fontId="10" fillId="10" borderId="3" xfId="0" applyNumberFormat="1" applyFont="1" applyFill="1" applyBorder="1" applyAlignment="1">
      <alignment horizontal="right"/>
    </xf>
    <xf numFmtId="4" fontId="33" fillId="10" borderId="3" xfId="0" applyNumberFormat="1" applyFont="1" applyFill="1" applyBorder="1" applyAlignment="1">
      <alignment horizontal="right"/>
    </xf>
    <xf numFmtId="4" fontId="10" fillId="5" borderId="3" xfId="0" applyNumberFormat="1" applyFont="1" applyFill="1" applyBorder="1" applyAlignment="1">
      <alignment horizontal="right"/>
    </xf>
    <xf numFmtId="4" fontId="8" fillId="15" borderId="3" xfId="0" applyNumberFormat="1" applyFont="1" applyFill="1" applyBorder="1" applyAlignment="1">
      <alignment horizontal="right"/>
    </xf>
    <xf numFmtId="4" fontId="8" fillId="4" borderId="3" xfId="0" applyNumberFormat="1" applyFont="1" applyFill="1" applyBorder="1" applyAlignment="1">
      <alignment horizontal="right"/>
    </xf>
    <xf numFmtId="4" fontId="8" fillId="16" borderId="3" xfId="0" applyNumberFormat="1" applyFont="1" applyFill="1" applyBorder="1" applyAlignment="1">
      <alignment horizontal="right"/>
    </xf>
    <xf numFmtId="4" fontId="8" fillId="18" borderId="3" xfId="2" applyNumberFormat="1" applyFont="1" applyFill="1" applyBorder="1" applyAlignment="1">
      <alignment horizontal="right"/>
    </xf>
    <xf numFmtId="4" fontId="33" fillId="11" borderId="3" xfId="0" applyNumberFormat="1" applyFont="1" applyFill="1" applyBorder="1" applyAlignment="1">
      <alignment horizontal="right"/>
    </xf>
    <xf numFmtId="4" fontId="24" fillId="14" borderId="3" xfId="0" applyNumberFormat="1" applyFont="1" applyFill="1" applyBorder="1" applyAlignment="1">
      <alignment horizontal="right"/>
    </xf>
    <xf numFmtId="4" fontId="29" fillId="11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3" fillId="0" borderId="0" xfId="0" applyFont="1"/>
    <xf numFmtId="164" fontId="53" fillId="0" borderId="0" xfId="0" applyNumberFormat="1" applyFont="1"/>
    <xf numFmtId="0" fontId="1" fillId="0" borderId="10" xfId="0" applyFont="1" applyBorder="1"/>
    <xf numFmtId="4" fontId="1" fillId="0" borderId="3" xfId="0" applyNumberFormat="1" applyFont="1" applyBorder="1"/>
    <xf numFmtId="0" fontId="0" fillId="0" borderId="10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0" fillId="0" borderId="11" xfId="0" applyBorder="1"/>
    <xf numFmtId="0" fontId="0" fillId="0" borderId="13" xfId="0" applyBorder="1"/>
    <xf numFmtId="4" fontId="0" fillId="0" borderId="13" xfId="0" applyNumberFormat="1" applyBorder="1"/>
    <xf numFmtId="0" fontId="7" fillId="0" borderId="0" xfId="0" applyFont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wrapText="1"/>
    </xf>
    <xf numFmtId="0" fontId="0" fillId="0" borderId="3" xfId="0" applyBorder="1" applyAlignment="1">
      <alignment horizontal="left" vertical="top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6" fillId="0" borderId="5" xfId="0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8" fillId="3" borderId="2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left" vertical="center"/>
    </xf>
    <xf numFmtId="4" fontId="2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4" fontId="5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wrapText="1"/>
    </xf>
    <xf numFmtId="4" fontId="6" fillId="0" borderId="1" xfId="0" quotePrefix="1" applyNumberFormat="1" applyFont="1" applyBorder="1" applyAlignment="1">
      <alignment horizontal="left" wrapText="1"/>
    </xf>
    <xf numFmtId="4" fontId="6" fillId="0" borderId="2" xfId="0" quotePrefix="1" applyNumberFormat="1" applyFont="1" applyBorder="1" applyAlignment="1">
      <alignment horizontal="left" wrapText="1"/>
    </xf>
    <xf numFmtId="4" fontId="6" fillId="0" borderId="2" xfId="0" quotePrefix="1" applyNumberFormat="1" applyFont="1" applyBorder="1" applyAlignment="1">
      <alignment horizontal="center" wrapText="1"/>
    </xf>
    <xf numFmtId="4" fontId="6" fillId="0" borderId="2" xfId="0" quotePrefix="1" applyNumberFormat="1" applyFont="1" applyBorder="1" applyAlignment="1">
      <alignment horizontal="left"/>
    </xf>
    <xf numFmtId="4" fontId="2" fillId="0" borderId="0" xfId="0" quotePrefix="1" applyNumberFormat="1" applyFont="1" applyAlignment="1">
      <alignment horizontal="center" vertical="center" wrapText="1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applyNumberFormat="1" applyFont="1" applyFill="1" applyBorder="1" applyAlignment="1">
      <alignment horizontal="right" wrapText="1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0" fontId="46" fillId="0" borderId="0" xfId="0" applyFont="1" applyAlignment="1">
      <alignment wrapText="1"/>
    </xf>
    <xf numFmtId="0" fontId="45" fillId="0" borderId="0" xfId="0" quotePrefix="1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8" fillId="0" borderId="0" xfId="0" applyFont="1"/>
    <xf numFmtId="0" fontId="55" fillId="0" borderId="0" xfId="0" applyFont="1"/>
    <xf numFmtId="0" fontId="56" fillId="0" borderId="3" xfId="0" applyFont="1" applyBorder="1"/>
    <xf numFmtId="0" fontId="57" fillId="0" borderId="3" xfId="0" applyFont="1" applyBorder="1"/>
    <xf numFmtId="2" fontId="58" fillId="0" borderId="3" xfId="0" applyNumberFormat="1" applyFont="1" applyBorder="1"/>
    <xf numFmtId="4" fontId="45" fillId="2" borderId="13" xfId="0" applyNumberFormat="1" applyFont="1" applyFill="1" applyBorder="1" applyAlignment="1">
      <alignment horizontal="righ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2" fontId="51" fillId="0" borderId="0" xfId="0" applyNumberFormat="1" applyFont="1"/>
    <xf numFmtId="2" fontId="51" fillId="0" borderId="19" xfId="0" applyNumberFormat="1" applyFont="1" applyBorder="1"/>
    <xf numFmtId="4" fontId="45" fillId="2" borderId="0" xfId="0" applyNumberFormat="1" applyFont="1" applyFill="1" applyAlignment="1">
      <alignment horizontal="righ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left" vertical="center" wrapText="1"/>
    </xf>
    <xf numFmtId="0" fontId="9" fillId="2" borderId="10" xfId="0" quotePrefix="1" applyFont="1" applyFill="1" applyBorder="1" applyAlignment="1">
      <alignment horizontal="left" vertical="center"/>
    </xf>
    <xf numFmtId="0" fontId="9" fillId="2" borderId="11" xfId="0" quotePrefix="1" applyFont="1" applyFill="1" applyBorder="1" applyAlignment="1">
      <alignment horizontal="left" vertical="center"/>
    </xf>
    <xf numFmtId="0" fontId="9" fillId="2" borderId="13" xfId="0" quotePrefix="1" applyFont="1" applyFill="1" applyBorder="1" applyAlignment="1">
      <alignment horizontal="left" vertical="center"/>
    </xf>
    <xf numFmtId="4" fontId="40" fillId="2" borderId="13" xfId="0" applyNumberFormat="1" applyFont="1" applyFill="1" applyBorder="1" applyAlignment="1">
      <alignment horizontal="right" vertical="center"/>
    </xf>
    <xf numFmtId="0" fontId="45" fillId="0" borderId="6" xfId="0" applyFont="1" applyBorder="1"/>
    <xf numFmtId="0" fontId="9" fillId="2" borderId="20" xfId="0" quotePrefix="1" applyFont="1" applyFill="1" applyBorder="1" applyAlignment="1">
      <alignment horizontal="left" vertical="center"/>
    </xf>
    <xf numFmtId="0" fontId="9" fillId="2" borderId="21" xfId="0" quotePrefix="1" applyFont="1" applyFill="1" applyBorder="1" applyAlignment="1">
      <alignment horizontal="left" vertical="center"/>
    </xf>
    <xf numFmtId="4" fontId="41" fillId="0" borderId="13" xfId="0" applyNumberFormat="1" applyFont="1" applyBorder="1"/>
    <xf numFmtId="4" fontId="54" fillId="2" borderId="13" xfId="0" applyNumberFormat="1" applyFont="1" applyFill="1" applyBorder="1" applyAlignment="1">
      <alignment horizontal="right" vertical="center" wrapText="1"/>
    </xf>
    <xf numFmtId="0" fontId="50" fillId="0" borderId="7" xfId="0" applyFont="1" applyBorder="1"/>
    <xf numFmtId="4" fontId="1" fillId="0" borderId="0" xfId="0" applyNumberFormat="1" applyFont="1"/>
    <xf numFmtId="4" fontId="32" fillId="2" borderId="22" xfId="0" applyNumberFormat="1" applyFont="1" applyFill="1" applyBorder="1" applyAlignment="1">
      <alignment horizontal="right" vertical="center"/>
    </xf>
    <xf numFmtId="0" fontId="0" fillId="0" borderId="12" xfId="0" applyBorder="1"/>
    <xf numFmtId="0" fontId="6" fillId="4" borderId="23" xfId="0" applyFont="1" applyFill="1" applyBorder="1" applyAlignment="1">
      <alignment horizontal="center" vertical="center" wrapText="1"/>
    </xf>
    <xf numFmtId="4" fontId="0" fillId="0" borderId="2" xfId="0" applyNumberFormat="1" applyBorder="1"/>
    <xf numFmtId="4" fontId="32" fillId="2" borderId="24" xfId="0" applyNumberFormat="1" applyFont="1" applyFill="1" applyBorder="1" applyAlignment="1">
      <alignment horizontal="right" vertical="center"/>
    </xf>
    <xf numFmtId="4" fontId="32" fillId="2" borderId="3" xfId="0" applyNumberFormat="1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4" fontId="6" fillId="10" borderId="1" xfId="0" applyNumberFormat="1" applyFont="1" applyFill="1" applyBorder="1" applyAlignment="1">
      <alignment horizontal="left"/>
    </xf>
    <xf numFmtId="0" fontId="6" fillId="1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6" fillId="19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8" fillId="14" borderId="2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6" fillId="9" borderId="1" xfId="0" applyFont="1" applyFill="1" applyBorder="1" applyAlignment="1">
      <alignment wrapText="1"/>
    </xf>
    <xf numFmtId="0" fontId="10" fillId="6" borderId="2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7" fillId="2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6" fillId="21" borderId="2" xfId="0" applyFont="1" applyFill="1" applyBorder="1" applyAlignment="1">
      <alignment wrapText="1"/>
    </xf>
    <xf numFmtId="0" fontId="31" fillId="12" borderId="2" xfId="0" applyFont="1" applyFill="1" applyBorder="1" applyAlignment="1">
      <alignment wrapText="1"/>
    </xf>
    <xf numFmtId="0" fontId="31" fillId="10" borderId="2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6" fillId="14" borderId="2" xfId="0" applyFont="1" applyFill="1" applyBorder="1" applyAlignment="1">
      <alignment wrapText="1"/>
    </xf>
    <xf numFmtId="0" fontId="20" fillId="2" borderId="2" xfId="0" applyFont="1" applyFill="1" applyBorder="1" applyAlignment="1">
      <alignment wrapText="1"/>
    </xf>
    <xf numFmtId="0" fontId="31" fillId="9" borderId="2" xfId="0" applyFont="1" applyFill="1" applyBorder="1" applyAlignment="1">
      <alignment wrapText="1"/>
    </xf>
    <xf numFmtId="0" fontId="6" fillId="8" borderId="2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wrapText="1"/>
    </xf>
    <xf numFmtId="0" fontId="31" fillId="11" borderId="2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31" fillId="10" borderId="1" xfId="0" applyFont="1" applyFill="1" applyBorder="1" applyAlignment="1">
      <alignment wrapText="1"/>
    </xf>
    <xf numFmtId="0" fontId="31" fillId="11" borderId="1" xfId="0" applyFont="1" applyFill="1" applyBorder="1" applyAlignment="1">
      <alignment wrapText="1"/>
    </xf>
    <xf numFmtId="0" fontId="26" fillId="2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14" borderId="1" xfId="0" applyFont="1" applyFill="1" applyBorder="1" applyAlignment="1">
      <alignment wrapText="1"/>
    </xf>
    <xf numFmtId="0" fontId="3" fillId="20" borderId="2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wrapText="1"/>
    </xf>
    <xf numFmtId="0" fontId="25" fillId="8" borderId="1" xfId="0" applyFont="1" applyFill="1" applyBorder="1" applyAlignment="1">
      <alignment wrapText="1"/>
    </xf>
    <xf numFmtId="0" fontId="25" fillId="14" borderId="1" xfId="0" applyFont="1" applyFill="1" applyBorder="1" applyAlignment="1">
      <alignment wrapText="1"/>
    </xf>
    <xf numFmtId="0" fontId="25" fillId="2" borderId="2" xfId="0" applyFont="1" applyFill="1" applyBorder="1" applyAlignment="1">
      <alignment vertical="center" wrapText="1"/>
    </xf>
    <xf numFmtId="0" fontId="3" fillId="15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14" borderId="2" xfId="0" applyFont="1" applyFill="1" applyBorder="1" applyAlignment="1">
      <alignment wrapText="1"/>
    </xf>
    <xf numFmtId="0" fontId="6" fillId="16" borderId="2" xfId="0" applyFont="1" applyFill="1" applyBorder="1" applyAlignment="1">
      <alignment horizontal="left" vertical="center" wrapText="1"/>
    </xf>
    <xf numFmtId="0" fontId="6" fillId="18" borderId="2" xfId="0" applyFont="1" applyFill="1" applyBorder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wrapText="1"/>
    </xf>
    <xf numFmtId="0" fontId="6" fillId="11" borderId="2" xfId="0" applyFont="1" applyFill="1" applyBorder="1" applyAlignment="1">
      <alignment wrapText="1"/>
    </xf>
    <xf numFmtId="0" fontId="17" fillId="0" borderId="2" xfId="0" applyFont="1" applyBorder="1" applyAlignment="1">
      <alignment wrapText="1"/>
    </xf>
    <xf numFmtId="0" fontId="39" fillId="11" borderId="2" xfId="1" applyFont="1" applyFill="1" applyBorder="1" applyAlignment="1">
      <alignment horizontal="left" vertical="center" wrapText="1" readingOrder="1"/>
    </xf>
    <xf numFmtId="0" fontId="21" fillId="14" borderId="2" xfId="1" applyFont="1" applyFill="1" applyBorder="1" applyAlignment="1">
      <alignment horizontal="left" vertical="center" wrapText="1" readingOrder="1"/>
    </xf>
    <xf numFmtId="0" fontId="20" fillId="0" borderId="2" xfId="1" applyFont="1" applyBorder="1" applyAlignment="1">
      <alignment horizontal="left" vertical="center" wrapText="1" readingOrder="1"/>
    </xf>
    <xf numFmtId="0" fontId="26" fillId="0" borderId="2" xfId="1" applyFont="1" applyBorder="1" applyAlignment="1">
      <alignment horizontal="left" vertical="center" wrapText="1" readingOrder="1"/>
    </xf>
    <xf numFmtId="0" fontId="26" fillId="2" borderId="2" xfId="1" applyFont="1" applyFill="1" applyBorder="1" applyAlignment="1">
      <alignment horizontal="center" vertical="center" wrapText="1" readingOrder="1"/>
    </xf>
    <xf numFmtId="0" fontId="21" fillId="5" borderId="2" xfId="1" applyFont="1" applyFill="1" applyBorder="1" applyAlignment="1">
      <alignment horizontal="left" vertical="center" wrapText="1" readingOrder="1"/>
    </xf>
    <xf numFmtId="0" fontId="21" fillId="8" borderId="2" xfId="1" applyFont="1" applyFill="1" applyBorder="1" applyAlignment="1">
      <alignment horizontal="left" vertical="center" wrapText="1" readingOrder="1"/>
    </xf>
    <xf numFmtId="0" fontId="26" fillId="0" borderId="2" xfId="1" applyFont="1" applyBorder="1" applyAlignment="1">
      <alignment horizontal="center" vertical="center" wrapText="1" readingOrder="1"/>
    </xf>
    <xf numFmtId="0" fontId="22" fillId="13" borderId="1" xfId="1" applyFont="1" applyFill="1" applyBorder="1" applyAlignment="1">
      <alignment vertical="center" wrapText="1" readingOrder="1"/>
    </xf>
    <xf numFmtId="0" fontId="22" fillId="8" borderId="1" xfId="1" applyFont="1" applyFill="1" applyBorder="1" applyAlignment="1">
      <alignment vertical="center" wrapText="1" readingOrder="1"/>
    </xf>
    <xf numFmtId="0" fontId="22" fillId="14" borderId="1" xfId="1" applyFont="1" applyFill="1" applyBorder="1" applyAlignment="1">
      <alignment vertical="center" wrapText="1" readingOrder="1"/>
    </xf>
    <xf numFmtId="0" fontId="23" fillId="0" borderId="1" xfId="1" applyFont="1" applyBorder="1" applyAlignment="1">
      <alignment vertical="center" wrapText="1" readingOrder="1"/>
    </xf>
    <xf numFmtId="0" fontId="19" fillId="8" borderId="1" xfId="0" applyFont="1" applyFill="1" applyBorder="1" applyAlignment="1">
      <alignment wrapText="1"/>
    </xf>
    <xf numFmtId="0" fontId="19" fillId="14" borderId="1" xfId="0" applyFont="1" applyFill="1" applyBorder="1" applyAlignment="1">
      <alignment wrapText="1"/>
    </xf>
    <xf numFmtId="0" fontId="21" fillId="5" borderId="1" xfId="1" applyFont="1" applyFill="1" applyBorder="1" applyAlignment="1">
      <alignment horizontal="left" vertical="center" wrapText="1" readingOrder="1"/>
    </xf>
    <xf numFmtId="0" fontId="21" fillId="8" borderId="1" xfId="1" applyFont="1" applyFill="1" applyBorder="1" applyAlignment="1">
      <alignment horizontal="left" vertical="center" wrapText="1" readingOrder="1"/>
    </xf>
    <xf numFmtId="4" fontId="3" fillId="2" borderId="3" xfId="2" applyNumberFormat="1" applyFont="1" applyFill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4" fontId="3" fillId="14" borderId="3" xfId="2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3" fillId="10" borderId="4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4" fontId="3" fillId="5" borderId="4" xfId="0" applyNumberFormat="1" applyFont="1" applyFill="1" applyBorder="1" applyAlignment="1">
      <alignment horizontal="right"/>
    </xf>
    <xf numFmtId="4" fontId="3" fillId="8" borderId="4" xfId="0" applyNumberFormat="1" applyFont="1" applyFill="1" applyBorder="1" applyAlignment="1">
      <alignment horizontal="right"/>
    </xf>
    <xf numFmtId="4" fontId="3" fillId="14" borderId="4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3" fillId="2" borderId="1" xfId="2" applyNumberFormat="1" applyFont="1" applyFill="1" applyBorder="1" applyAlignment="1">
      <alignment horizontal="right"/>
    </xf>
    <xf numFmtId="0" fontId="6" fillId="14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6" fillId="14" borderId="3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wrapText="1"/>
    </xf>
    <xf numFmtId="0" fontId="6" fillId="14" borderId="3" xfId="0" applyFont="1" applyFill="1" applyBorder="1" applyAlignment="1">
      <alignment wrapText="1"/>
    </xf>
    <xf numFmtId="2" fontId="6" fillId="22" borderId="1" xfId="0" applyNumberFormat="1" applyFont="1" applyFill="1" applyBorder="1" applyAlignment="1">
      <alignment horizontal="center" vertical="center" wrapText="1"/>
    </xf>
    <xf numFmtId="2" fontId="6" fillId="5" borderId="3" xfId="0" applyNumberFormat="1" applyFont="1" applyFill="1" applyBorder="1" applyAlignment="1">
      <alignment wrapText="1"/>
    </xf>
    <xf numFmtId="2" fontId="6" fillId="8" borderId="3" xfId="0" applyNumberFormat="1" applyFont="1" applyFill="1" applyBorder="1" applyAlignment="1">
      <alignment wrapText="1"/>
    </xf>
    <xf numFmtId="2" fontId="6" fillId="14" borderId="3" xfId="0" applyNumberFormat="1" applyFont="1" applyFill="1" applyBorder="1" applyAlignment="1">
      <alignment wrapText="1"/>
    </xf>
    <xf numFmtId="2" fontId="3" fillId="2" borderId="3" xfId="0" applyNumberFormat="1" applyFont="1" applyFill="1" applyBorder="1" applyAlignment="1">
      <alignment horizontal="right"/>
    </xf>
    <xf numFmtId="0" fontId="31" fillId="9" borderId="3" xfId="0" applyFont="1" applyFill="1" applyBorder="1" applyAlignment="1">
      <alignment wrapText="1"/>
    </xf>
    <xf numFmtId="2" fontId="31" fillId="9" borderId="3" xfId="0" applyNumberFormat="1" applyFont="1" applyFill="1" applyBorder="1" applyAlignment="1">
      <alignment wrapText="1"/>
    </xf>
    <xf numFmtId="0" fontId="6" fillId="5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2" fontId="3" fillId="14" borderId="3" xfId="0" applyNumberFormat="1" applyFont="1" applyFill="1" applyBorder="1" applyAlignment="1">
      <alignment horizontal="right" vertical="center" wrapText="1"/>
    </xf>
    <xf numFmtId="0" fontId="6" fillId="14" borderId="4" xfId="0" applyFont="1" applyFill="1" applyBorder="1" applyAlignment="1">
      <alignment vertical="center" wrapText="1"/>
    </xf>
    <xf numFmtId="2" fontId="3" fillId="14" borderId="4" xfId="0" applyNumberFormat="1" applyFont="1" applyFill="1" applyBorder="1" applyAlignment="1">
      <alignment vertical="center" wrapText="1"/>
    </xf>
    <xf numFmtId="0" fontId="59" fillId="2" borderId="2" xfId="0" applyFont="1" applyFill="1" applyBorder="1" applyAlignment="1">
      <alignment vertical="center" wrapText="1"/>
    </xf>
    <xf numFmtId="4" fontId="33" fillId="2" borderId="3" xfId="0" applyNumberFormat="1" applyFont="1" applyFill="1" applyBorder="1" applyAlignment="1">
      <alignment horizontal="right"/>
    </xf>
    <xf numFmtId="4" fontId="37" fillId="2" borderId="3" xfId="0" applyNumberFormat="1" applyFont="1" applyFill="1" applyBorder="1" applyAlignment="1">
      <alignment horizontal="right"/>
    </xf>
    <xf numFmtId="4" fontId="49" fillId="0" borderId="3" xfId="0" applyNumberFormat="1" applyFont="1" applyBorder="1"/>
    <xf numFmtId="0" fontId="29" fillId="2" borderId="3" xfId="0" applyFont="1" applyFill="1" applyBorder="1" applyAlignment="1">
      <alignment vertical="center" wrapText="1"/>
    </xf>
    <xf numFmtId="0" fontId="29" fillId="2" borderId="13" xfId="0" applyFont="1" applyFill="1" applyBorder="1" applyAlignment="1">
      <alignment horizontal="center" vertical="center"/>
    </xf>
    <xf numFmtId="2" fontId="52" fillId="0" borderId="19" xfId="0" applyNumberFormat="1" applyFont="1" applyBorder="1"/>
    <xf numFmtId="0" fontId="60" fillId="0" borderId="0" xfId="0" applyFont="1"/>
    <xf numFmtId="0" fontId="41" fillId="0" borderId="26" xfId="0" applyFont="1" applyBorder="1"/>
    <xf numFmtId="2" fontId="0" fillId="0" borderId="0" xfId="0" applyNumberFormat="1"/>
    <xf numFmtId="2" fontId="36" fillId="0" borderId="0" xfId="0" applyNumberFormat="1" applyFont="1"/>
    <xf numFmtId="4" fontId="16" fillId="0" borderId="0" xfId="0" applyNumberFormat="1" applyFont="1"/>
    <xf numFmtId="4" fontId="6" fillId="2" borderId="0" xfId="0" applyNumberFormat="1" applyFont="1" applyFill="1" applyAlignment="1">
      <alignment horizontal="right"/>
    </xf>
    <xf numFmtId="4" fontId="1" fillId="0" borderId="6" xfId="0" applyNumberFormat="1" applyFont="1" applyBorder="1"/>
    <xf numFmtId="4" fontId="0" fillId="0" borderId="6" xfId="0" applyNumberFormat="1" applyBorder="1"/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6" fillId="2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 indent="1"/>
    </xf>
    <xf numFmtId="0" fontId="3" fillId="8" borderId="4" xfId="0" applyFont="1" applyFill="1" applyBorder="1" applyAlignment="1">
      <alignment horizontal="left" vertical="center" wrapText="1" indent="1"/>
    </xf>
    <xf numFmtId="0" fontId="17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 indent="1"/>
    </xf>
    <xf numFmtId="0" fontId="6" fillId="8" borderId="4" xfId="0" applyFont="1" applyFill="1" applyBorder="1" applyAlignment="1">
      <alignment horizontal="left" vertical="center" wrapText="1" inden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43" fillId="17" borderId="9" xfId="0" applyFont="1" applyFill="1" applyBorder="1" applyAlignment="1">
      <alignment horizontal="center" vertical="center" wrapText="1"/>
    </xf>
    <xf numFmtId="4" fontId="2" fillId="23" borderId="3" xfId="0" applyNumberFormat="1" applyFont="1" applyFill="1" applyBorder="1" applyAlignment="1">
      <alignment horizontal="right" vertical="center" wrapText="1"/>
    </xf>
    <xf numFmtId="2" fontId="6" fillId="14" borderId="3" xfId="0" applyNumberFormat="1" applyFont="1" applyFill="1" applyBorder="1" applyAlignment="1">
      <alignment horizontal="right" vertical="center" wrapText="1"/>
    </xf>
    <xf numFmtId="4" fontId="3" fillId="2" borderId="27" xfId="0" applyNumberFormat="1" applyFont="1" applyFill="1" applyBorder="1" applyAlignment="1">
      <alignment horizontal="right"/>
    </xf>
    <xf numFmtId="4" fontId="40" fillId="9" borderId="3" xfId="0" applyNumberFormat="1" applyFont="1" applyFill="1" applyBorder="1" applyAlignment="1">
      <alignment horizontal="right"/>
    </xf>
    <xf numFmtId="4" fontId="1" fillId="2" borderId="3" xfId="2" applyNumberFormat="1" applyFont="1" applyFill="1" applyBorder="1"/>
    <xf numFmtId="4" fontId="40" fillId="5" borderId="3" xfId="0" applyNumberFormat="1" applyFont="1" applyFill="1" applyBorder="1" applyAlignment="1">
      <alignment horizontal="right"/>
    </xf>
    <xf numFmtId="4" fontId="40" fillId="8" borderId="3" xfId="0" applyNumberFormat="1" applyFont="1" applyFill="1" applyBorder="1" applyAlignment="1">
      <alignment horizontal="right"/>
    </xf>
    <xf numFmtId="4" fontId="40" fillId="14" borderId="3" xfId="0" applyNumberFormat="1" applyFont="1" applyFill="1" applyBorder="1" applyAlignment="1">
      <alignment horizontal="right"/>
    </xf>
    <xf numFmtId="4" fontId="40" fillId="2" borderId="3" xfId="0" applyNumberFormat="1" applyFont="1" applyFill="1" applyBorder="1" applyAlignment="1">
      <alignment horizontal="right"/>
    </xf>
    <xf numFmtId="4" fontId="3" fillId="5" borderId="3" xfId="2" applyNumberFormat="1" applyFont="1" applyFill="1" applyBorder="1" applyAlignment="1">
      <alignment horizontal="right" vertical="center" wrapText="1"/>
    </xf>
    <xf numFmtId="4" fontId="3" fillId="8" borderId="3" xfId="2" applyNumberFormat="1" applyFont="1" applyFill="1" applyBorder="1" applyAlignment="1">
      <alignment horizontal="right" vertical="center" wrapText="1"/>
    </xf>
    <xf numFmtId="4" fontId="3" fillId="14" borderId="3" xfId="2" applyNumberFormat="1" applyFont="1" applyFill="1" applyBorder="1" applyAlignment="1">
      <alignment horizontal="right" vertical="center" wrapText="1"/>
    </xf>
    <xf numFmtId="4" fontId="8" fillId="2" borderId="13" xfId="0" applyNumberFormat="1" applyFont="1" applyFill="1" applyBorder="1" applyAlignment="1">
      <alignment horizontal="right"/>
    </xf>
    <xf numFmtId="0" fontId="31" fillId="4" borderId="29" xfId="0" applyFont="1" applyFill="1" applyBorder="1" applyAlignment="1">
      <alignment horizontal="center" vertical="center" wrapText="1"/>
    </xf>
    <xf numFmtId="0" fontId="43" fillId="3" borderId="9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4" fontId="10" fillId="19" borderId="6" xfId="0" applyNumberFormat="1" applyFont="1" applyFill="1" applyBorder="1" applyAlignment="1">
      <alignment horizontal="right" vertical="center" wrapText="1"/>
    </xf>
    <xf numFmtId="4" fontId="8" fillId="10" borderId="6" xfId="0" applyNumberFormat="1" applyFont="1" applyFill="1" applyBorder="1" applyAlignment="1">
      <alignment horizontal="right"/>
    </xf>
    <xf numFmtId="4" fontId="8" fillId="9" borderId="6" xfId="0" applyNumberFormat="1" applyFont="1" applyFill="1" applyBorder="1" applyAlignment="1">
      <alignment horizontal="right"/>
    </xf>
    <xf numFmtId="4" fontId="8" fillId="2" borderId="6" xfId="0" applyNumberFormat="1" applyFont="1" applyFill="1" applyBorder="1" applyAlignment="1">
      <alignment horizontal="right"/>
    </xf>
    <xf numFmtId="4" fontId="8" fillId="5" borderId="6" xfId="0" applyNumberFormat="1" applyFont="1" applyFill="1" applyBorder="1" applyAlignment="1">
      <alignment horizontal="right"/>
    </xf>
    <xf numFmtId="4" fontId="8" fillId="7" borderId="6" xfId="0" applyNumberFormat="1" applyFont="1" applyFill="1" applyBorder="1" applyAlignment="1">
      <alignment horizontal="right"/>
    </xf>
    <xf numFmtId="0" fontId="8" fillId="14" borderId="31" xfId="0" applyFont="1" applyFill="1" applyBorder="1" applyAlignment="1">
      <alignment horizontal="left" vertical="center" wrapText="1" indent="1"/>
    </xf>
    <xf numFmtId="4" fontId="8" fillId="14" borderId="6" xfId="0" applyNumberFormat="1" applyFont="1" applyFill="1" applyBorder="1" applyAlignment="1">
      <alignment horizontal="right"/>
    </xf>
    <xf numFmtId="4" fontId="8" fillId="2" borderId="6" xfId="2" applyNumberFormat="1" applyFont="1" applyFill="1" applyBorder="1" applyAlignment="1">
      <alignment horizontal="right"/>
    </xf>
    <xf numFmtId="0" fontId="3" fillId="2" borderId="31" xfId="0" applyFont="1" applyFill="1" applyBorder="1" applyAlignment="1">
      <alignment horizontal="left" vertical="center" wrapText="1" indent="1"/>
    </xf>
    <xf numFmtId="0" fontId="3" fillId="14" borderId="31" xfId="0" applyFont="1" applyFill="1" applyBorder="1" applyAlignment="1">
      <alignment horizontal="left" vertical="center" wrapText="1" indent="1"/>
    </xf>
    <xf numFmtId="0" fontId="3" fillId="2" borderId="31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/>
    </xf>
    <xf numFmtId="0" fontId="3" fillId="7" borderId="31" xfId="0" applyFont="1" applyFill="1" applyBorder="1" applyAlignment="1">
      <alignment horizontal="left" vertical="center" wrapText="1" indent="1"/>
    </xf>
    <xf numFmtId="4" fontId="8" fillId="6" borderId="6" xfId="0" applyNumberFormat="1" applyFont="1" applyFill="1" applyBorder="1" applyAlignment="1">
      <alignment horizontal="right"/>
    </xf>
    <xf numFmtId="0" fontId="6" fillId="14" borderId="31" xfId="0" applyFont="1" applyFill="1" applyBorder="1" applyAlignment="1">
      <alignment horizontal="left" vertical="center" wrapText="1" indent="1"/>
    </xf>
    <xf numFmtId="4" fontId="3" fillId="2" borderId="6" xfId="2" applyNumberFormat="1" applyFont="1" applyFill="1" applyBorder="1" applyAlignment="1">
      <alignment horizontal="right"/>
    </xf>
    <xf numFmtId="4" fontId="10" fillId="9" borderId="6" xfId="0" applyNumberFormat="1" applyFont="1" applyFill="1" applyBorder="1" applyAlignment="1">
      <alignment horizontal="right" wrapText="1"/>
    </xf>
    <xf numFmtId="0" fontId="3" fillId="2" borderId="31" xfId="0" applyFont="1" applyFill="1" applyBorder="1" applyAlignment="1">
      <alignment horizontal="left" vertical="center" indent="1"/>
    </xf>
    <xf numFmtId="0" fontId="17" fillId="2" borderId="31" xfId="0" applyFont="1" applyFill="1" applyBorder="1" applyAlignment="1">
      <alignment horizontal="center" vertical="center" wrapText="1"/>
    </xf>
    <xf numFmtId="4" fontId="29" fillId="5" borderId="6" xfId="0" applyNumberFormat="1" applyFont="1" applyFill="1" applyBorder="1" applyAlignment="1">
      <alignment horizontal="right"/>
    </xf>
    <xf numFmtId="4" fontId="29" fillId="6" borderId="6" xfId="0" applyNumberFormat="1" applyFont="1" applyFill="1" applyBorder="1" applyAlignment="1">
      <alignment horizontal="right"/>
    </xf>
    <xf numFmtId="4" fontId="29" fillId="21" borderId="6" xfId="0" applyNumberFormat="1" applyFont="1" applyFill="1" applyBorder="1" applyAlignment="1">
      <alignment horizontal="right"/>
    </xf>
    <xf numFmtId="0" fontId="37" fillId="12" borderId="31" xfId="0" applyFont="1" applyFill="1" applyBorder="1" applyAlignment="1">
      <alignment horizontal="left" vertical="center" indent="1"/>
    </xf>
    <xf numFmtId="4" fontId="33" fillId="12" borderId="6" xfId="0" applyNumberFormat="1" applyFont="1" applyFill="1" applyBorder="1" applyAlignment="1">
      <alignment horizontal="right"/>
    </xf>
    <xf numFmtId="0" fontId="31" fillId="10" borderId="31" xfId="0" applyFont="1" applyFill="1" applyBorder="1" applyAlignment="1">
      <alignment vertical="center"/>
    </xf>
    <xf numFmtId="0" fontId="3" fillId="5" borderId="31" xfId="0" applyFont="1" applyFill="1" applyBorder="1" applyAlignment="1">
      <alignment horizontal="left" vertical="center" wrapText="1" indent="1"/>
    </xf>
    <xf numFmtId="0" fontId="3" fillId="8" borderId="31" xfId="0" applyFont="1" applyFill="1" applyBorder="1" applyAlignment="1">
      <alignment horizontal="left" vertical="center" wrapText="1" indent="1"/>
    </xf>
    <xf numFmtId="4" fontId="8" fillId="8" borderId="6" xfId="0" applyNumberFormat="1" applyFont="1" applyFill="1" applyBorder="1" applyAlignment="1">
      <alignment horizontal="right"/>
    </xf>
    <xf numFmtId="4" fontId="3" fillId="10" borderId="32" xfId="0" applyNumberFormat="1" applyFont="1" applyFill="1" applyBorder="1" applyAlignment="1">
      <alignment horizontal="right"/>
    </xf>
    <xf numFmtId="4" fontId="3" fillId="2" borderId="32" xfId="0" applyNumberFormat="1" applyFont="1" applyFill="1" applyBorder="1" applyAlignment="1">
      <alignment horizontal="right"/>
    </xf>
    <xf numFmtId="4" fontId="3" fillId="5" borderId="32" xfId="0" applyNumberFormat="1" applyFont="1" applyFill="1" applyBorder="1" applyAlignment="1">
      <alignment horizontal="right"/>
    </xf>
    <xf numFmtId="4" fontId="3" fillId="8" borderId="32" xfId="0" applyNumberFormat="1" applyFont="1" applyFill="1" applyBorder="1" applyAlignment="1">
      <alignment horizontal="right"/>
    </xf>
    <xf numFmtId="4" fontId="3" fillId="14" borderId="32" xfId="0" applyNumberFormat="1" applyFont="1" applyFill="1" applyBorder="1" applyAlignment="1">
      <alignment horizontal="right"/>
    </xf>
    <xf numFmtId="2" fontId="3" fillId="14" borderId="6" xfId="0" applyNumberFormat="1" applyFont="1" applyFill="1" applyBorder="1" applyAlignment="1">
      <alignment horizontal="right" vertical="center" wrapText="1"/>
    </xf>
    <xf numFmtId="4" fontId="0" fillId="2" borderId="6" xfId="0" applyNumberFormat="1" applyFill="1" applyBorder="1" applyAlignment="1">
      <alignment horizontal="right"/>
    </xf>
    <xf numFmtId="2" fontId="6" fillId="14" borderId="6" xfId="0" applyNumberFormat="1" applyFont="1" applyFill="1" applyBorder="1" applyAlignment="1">
      <alignment horizontal="right" vertical="center" wrapText="1"/>
    </xf>
    <xf numFmtId="0" fontId="17" fillId="17" borderId="2" xfId="0" applyFont="1" applyFill="1" applyBorder="1" applyAlignment="1">
      <alignment wrapText="1"/>
    </xf>
    <xf numFmtId="0" fontId="3" fillId="0" borderId="3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1" fillId="9" borderId="31" xfId="0" applyFont="1" applyFill="1" applyBorder="1" applyAlignment="1">
      <alignment vertical="center"/>
    </xf>
    <xf numFmtId="0" fontId="6" fillId="8" borderId="31" xfId="0" applyFont="1" applyFill="1" applyBorder="1" applyAlignment="1">
      <alignment horizontal="left" vertical="center" wrapText="1" indent="1"/>
    </xf>
    <xf numFmtId="4" fontId="3" fillId="2" borderId="33" xfId="0" applyNumberFormat="1" applyFont="1" applyFill="1" applyBorder="1" applyAlignment="1">
      <alignment horizontal="right"/>
    </xf>
    <xf numFmtId="0" fontId="61" fillId="9" borderId="3" xfId="0" applyFont="1" applyFill="1" applyBorder="1" applyAlignment="1">
      <alignment wrapText="1"/>
    </xf>
    <xf numFmtId="4" fontId="40" fillId="9" borderId="6" xfId="0" applyNumberFormat="1" applyFont="1" applyFill="1" applyBorder="1" applyAlignment="1">
      <alignment horizontal="right"/>
    </xf>
    <xf numFmtId="0" fontId="62" fillId="2" borderId="3" xfId="0" applyFont="1" applyFill="1" applyBorder="1" applyAlignment="1">
      <alignment wrapText="1"/>
    </xf>
    <xf numFmtId="4" fontId="62" fillId="2" borderId="3" xfId="0" applyNumberFormat="1" applyFont="1" applyFill="1" applyBorder="1" applyAlignment="1">
      <alignment horizontal="right" wrapText="1"/>
    </xf>
    <xf numFmtId="4" fontId="40" fillId="2" borderId="6" xfId="0" applyNumberFormat="1" applyFont="1" applyFill="1" applyBorder="1" applyAlignment="1">
      <alignment horizontal="right"/>
    </xf>
    <xf numFmtId="0" fontId="63" fillId="5" borderId="10" xfId="0" applyFont="1" applyFill="1" applyBorder="1" applyAlignment="1">
      <alignment vertical="center" wrapText="1"/>
    </xf>
    <xf numFmtId="0" fontId="63" fillId="5" borderId="3" xfId="0" applyFont="1" applyFill="1" applyBorder="1" applyAlignment="1">
      <alignment vertical="center" wrapText="1"/>
    </xf>
    <xf numFmtId="0" fontId="63" fillId="5" borderId="3" xfId="0" applyFont="1" applyFill="1" applyBorder="1" applyAlignment="1">
      <alignment horizontal="left" vertical="center" wrapText="1"/>
    </xf>
    <xf numFmtId="4" fontId="40" fillId="5" borderId="6" xfId="0" applyNumberFormat="1" applyFont="1" applyFill="1" applyBorder="1" applyAlignment="1">
      <alignment horizontal="right"/>
    </xf>
    <xf numFmtId="0" fontId="63" fillId="8" borderId="3" xfId="0" applyFont="1" applyFill="1" applyBorder="1" applyAlignment="1">
      <alignment horizontal="left" vertical="center" wrapText="1"/>
    </xf>
    <xf numFmtId="4" fontId="40" fillId="8" borderId="6" xfId="0" applyNumberFormat="1" applyFont="1" applyFill="1" applyBorder="1" applyAlignment="1">
      <alignment horizontal="right"/>
    </xf>
    <xf numFmtId="0" fontId="63" fillId="14" borderId="3" xfId="0" applyFont="1" applyFill="1" applyBorder="1" applyAlignment="1">
      <alignment wrapText="1"/>
    </xf>
    <xf numFmtId="4" fontId="40" fillId="14" borderId="6" xfId="0" applyNumberFormat="1" applyFont="1" applyFill="1" applyBorder="1" applyAlignment="1">
      <alignment horizontal="right"/>
    </xf>
    <xf numFmtId="0" fontId="63" fillId="2" borderId="3" xfId="0" applyFont="1" applyFill="1" applyBorder="1" applyAlignment="1">
      <alignment wrapText="1"/>
    </xf>
    <xf numFmtId="4" fontId="63" fillId="2" borderId="3" xfId="0" applyNumberFormat="1" applyFont="1" applyFill="1" applyBorder="1" applyAlignment="1">
      <alignment horizontal="right" wrapText="1"/>
    </xf>
    <xf numFmtId="4" fontId="1" fillId="2" borderId="6" xfId="2" applyNumberFormat="1" applyFont="1" applyFill="1" applyBorder="1"/>
    <xf numFmtId="0" fontId="63" fillId="8" borderId="10" xfId="0" applyFont="1" applyFill="1" applyBorder="1" applyAlignment="1">
      <alignment vertical="center" wrapText="1"/>
    </xf>
    <xf numFmtId="0" fontId="63" fillId="8" borderId="3" xfId="0" applyFont="1" applyFill="1" applyBorder="1" applyAlignment="1">
      <alignment vertical="center" wrapText="1"/>
    </xf>
    <xf numFmtId="0" fontId="0" fillId="0" borderId="34" xfId="0" applyBorder="1"/>
    <xf numFmtId="0" fontId="0" fillId="0" borderId="33" xfId="0" applyBorder="1"/>
    <xf numFmtId="2" fontId="31" fillId="9" borderId="6" xfId="0" applyNumberFormat="1" applyFont="1" applyFill="1" applyBorder="1" applyAlignment="1">
      <alignment wrapText="1"/>
    </xf>
    <xf numFmtId="2" fontId="6" fillId="22" borderId="6" xfId="0" applyNumberFormat="1" applyFont="1" applyFill="1" applyBorder="1" applyAlignment="1">
      <alignment horizontal="center" vertical="center" wrapText="1"/>
    </xf>
    <xf numFmtId="2" fontId="6" fillId="5" borderId="6" xfId="0" applyNumberFormat="1" applyFont="1" applyFill="1" applyBorder="1" applyAlignment="1">
      <alignment wrapText="1"/>
    </xf>
    <xf numFmtId="2" fontId="6" fillId="8" borderId="6" xfId="0" applyNumberFormat="1" applyFont="1" applyFill="1" applyBorder="1" applyAlignment="1">
      <alignment wrapText="1"/>
    </xf>
    <xf numFmtId="2" fontId="6" fillId="14" borderId="6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right"/>
    </xf>
    <xf numFmtId="0" fontId="6" fillId="10" borderId="31" xfId="0" applyFont="1" applyFill="1" applyBorder="1" applyAlignment="1">
      <alignment horizontal="left" vertical="center" indent="1"/>
    </xf>
    <xf numFmtId="4" fontId="8" fillId="10" borderId="6" xfId="2" applyNumberFormat="1" applyFont="1" applyFill="1" applyBorder="1" applyAlignment="1">
      <alignment horizontal="right"/>
    </xf>
    <xf numFmtId="0" fontId="31" fillId="11" borderId="31" xfId="0" applyFont="1" applyFill="1" applyBorder="1" applyAlignment="1">
      <alignment vertical="center"/>
    </xf>
    <xf numFmtId="4" fontId="8" fillId="11" borderId="6" xfId="2" applyNumberFormat="1" applyFont="1" applyFill="1" applyBorder="1" applyAlignment="1">
      <alignment horizontal="right"/>
    </xf>
    <xf numFmtId="4" fontId="8" fillId="5" borderId="6" xfId="2" applyNumberFormat="1" applyFont="1" applyFill="1" applyBorder="1" applyAlignment="1">
      <alignment horizontal="right"/>
    </xf>
    <xf numFmtId="4" fontId="8" fillId="8" borderId="6" xfId="2" applyNumberFormat="1" applyFont="1" applyFill="1" applyBorder="1" applyAlignment="1">
      <alignment horizontal="right"/>
    </xf>
    <xf numFmtId="4" fontId="8" fillId="14" borderId="6" xfId="2" applyNumberFormat="1" applyFont="1" applyFill="1" applyBorder="1" applyAlignment="1">
      <alignment horizontal="right"/>
    </xf>
    <xf numFmtId="0" fontId="31" fillId="10" borderId="31" xfId="0" applyFont="1" applyFill="1" applyBorder="1" applyAlignment="1">
      <alignment horizontal="left" vertical="center" indent="1"/>
    </xf>
    <xf numFmtId="4" fontId="29" fillId="10" borderId="6" xfId="0" applyNumberFormat="1" applyFont="1" applyFill="1" applyBorder="1" applyAlignment="1">
      <alignment horizontal="right"/>
    </xf>
    <xf numFmtId="0" fontId="31" fillId="11" borderId="31" xfId="0" applyFont="1" applyFill="1" applyBorder="1" applyAlignment="1">
      <alignment horizontal="left" vertical="center" indent="1"/>
    </xf>
    <xf numFmtId="4" fontId="8" fillId="11" borderId="6" xfId="0" applyNumberFormat="1" applyFont="1" applyFill="1" applyBorder="1" applyAlignment="1">
      <alignment horizontal="right"/>
    </xf>
    <xf numFmtId="0" fontId="3" fillId="20" borderId="31" xfId="0" applyFont="1" applyFill="1" applyBorder="1" applyAlignment="1">
      <alignment horizontal="left" vertical="center" wrapText="1" indent="1"/>
    </xf>
    <xf numFmtId="4" fontId="8" fillId="20" borderId="6" xfId="0" applyNumberFormat="1" applyFont="1" applyFill="1" applyBorder="1" applyAlignment="1">
      <alignment horizontal="right" vertical="center" wrapText="1"/>
    </xf>
    <xf numFmtId="4" fontId="10" fillId="10" borderId="6" xfId="0" applyNumberFormat="1" applyFont="1" applyFill="1" applyBorder="1" applyAlignment="1">
      <alignment horizontal="right"/>
    </xf>
    <xf numFmtId="0" fontId="17" fillId="2" borderId="31" xfId="0" applyFont="1" applyFill="1" applyBorder="1" applyAlignment="1">
      <alignment vertical="center"/>
    </xf>
    <xf numFmtId="0" fontId="6" fillId="5" borderId="31" xfId="0" applyFont="1" applyFill="1" applyBorder="1" applyAlignment="1">
      <alignment horizontal="left" vertical="center" wrapText="1" indent="1"/>
    </xf>
    <xf numFmtId="4" fontId="33" fillId="10" borderId="6" xfId="0" applyNumberFormat="1" applyFont="1" applyFill="1" applyBorder="1" applyAlignment="1">
      <alignment horizontal="right"/>
    </xf>
    <xf numFmtId="0" fontId="6" fillId="5" borderId="31" xfId="0" applyFont="1" applyFill="1" applyBorder="1" applyAlignment="1">
      <alignment horizontal="center" vertical="center" wrapText="1"/>
    </xf>
    <xf numFmtId="4" fontId="10" fillId="5" borderId="6" xfId="0" applyNumberFormat="1" applyFont="1" applyFill="1" applyBorder="1" applyAlignment="1">
      <alignment horizontal="right"/>
    </xf>
    <xf numFmtId="0" fontId="3" fillId="15" borderId="31" xfId="0" applyFont="1" applyFill="1" applyBorder="1" applyAlignment="1">
      <alignment horizontal="center" vertical="center" wrapText="1"/>
    </xf>
    <xf numFmtId="4" fontId="8" fillId="15" borderId="6" xfId="0" applyNumberFormat="1" applyFont="1" applyFill="1" applyBorder="1" applyAlignment="1">
      <alignment horizontal="right"/>
    </xf>
    <xf numFmtId="0" fontId="3" fillId="4" borderId="31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right"/>
    </xf>
    <xf numFmtId="0" fontId="3" fillId="14" borderId="31" xfId="0" applyFont="1" applyFill="1" applyBorder="1" applyAlignment="1">
      <alignment horizontal="center" vertical="center" wrapText="1"/>
    </xf>
    <xf numFmtId="0" fontId="3" fillId="16" borderId="31" xfId="0" applyFont="1" applyFill="1" applyBorder="1" applyAlignment="1">
      <alignment horizontal="left" vertical="center" wrapText="1" indent="1"/>
    </xf>
    <xf numFmtId="4" fontId="8" fillId="16" borderId="6" xfId="0" applyNumberFormat="1" applyFont="1" applyFill="1" applyBorder="1" applyAlignment="1">
      <alignment horizontal="right"/>
    </xf>
    <xf numFmtId="0" fontId="3" fillId="4" borderId="31" xfId="0" applyFont="1" applyFill="1" applyBorder="1" applyAlignment="1">
      <alignment horizontal="left" vertical="center" wrapText="1" indent="1"/>
    </xf>
    <xf numFmtId="2" fontId="3" fillId="14" borderId="32" xfId="0" applyNumberFormat="1" applyFont="1" applyFill="1" applyBorder="1" applyAlignment="1">
      <alignment vertical="center" wrapText="1"/>
    </xf>
    <xf numFmtId="4" fontId="33" fillId="11" borderId="6" xfId="0" applyNumberFormat="1" applyFont="1" applyFill="1" applyBorder="1" applyAlignment="1">
      <alignment horizontal="right"/>
    </xf>
    <xf numFmtId="0" fontId="6" fillId="14" borderId="31" xfId="0" applyFont="1" applyFill="1" applyBorder="1" applyAlignment="1">
      <alignment vertical="center" wrapText="1"/>
    </xf>
    <xf numFmtId="4" fontId="24" fillId="14" borderId="6" xfId="0" applyNumberFormat="1" applyFont="1" applyFill="1" applyBorder="1" applyAlignment="1">
      <alignment horizontal="right"/>
    </xf>
    <xf numFmtId="0" fontId="6" fillId="11" borderId="31" xfId="0" applyFont="1" applyFill="1" applyBorder="1" applyAlignment="1">
      <alignment vertical="center"/>
    </xf>
    <xf numFmtId="4" fontId="3" fillId="5" borderId="6" xfId="2" applyNumberFormat="1" applyFont="1" applyFill="1" applyBorder="1" applyAlignment="1">
      <alignment horizontal="right" vertical="center" wrapText="1"/>
    </xf>
    <xf numFmtId="4" fontId="3" fillId="8" borderId="6" xfId="2" applyNumberFormat="1" applyFont="1" applyFill="1" applyBorder="1" applyAlignment="1">
      <alignment horizontal="right" vertical="center" wrapText="1"/>
    </xf>
    <xf numFmtId="4" fontId="3" fillId="14" borderId="6" xfId="2" applyNumberFormat="1" applyFont="1" applyFill="1" applyBorder="1" applyAlignment="1">
      <alignment horizontal="right" vertical="center" wrapText="1"/>
    </xf>
    <xf numFmtId="4" fontId="29" fillId="11" borderId="6" xfId="0" applyNumberFormat="1" applyFont="1" applyFill="1" applyBorder="1" applyAlignment="1">
      <alignment horizontal="right"/>
    </xf>
    <xf numFmtId="0" fontId="3" fillId="2" borderId="3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 wrapText="1" indent="1"/>
    </xf>
    <xf numFmtId="4" fontId="33" fillId="2" borderId="6" xfId="0" applyNumberFormat="1" applyFont="1" applyFill="1" applyBorder="1" applyAlignment="1">
      <alignment horizontal="right"/>
    </xf>
    <xf numFmtId="4" fontId="8" fillId="18" borderId="6" xfId="2" applyNumberFormat="1" applyFont="1" applyFill="1" applyBorder="1" applyAlignment="1">
      <alignment horizontal="right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wrapText="1"/>
    </xf>
    <xf numFmtId="4" fontId="3" fillId="2" borderId="13" xfId="2" applyNumberFormat="1" applyFont="1" applyFill="1" applyBorder="1" applyAlignment="1">
      <alignment horizontal="right"/>
    </xf>
    <xf numFmtId="4" fontId="8" fillId="2" borderId="13" xfId="2" applyNumberFormat="1" applyFont="1" applyFill="1" applyBorder="1" applyAlignment="1">
      <alignment horizontal="right"/>
    </xf>
    <xf numFmtId="4" fontId="8" fillId="2" borderId="7" xfId="2" applyNumberFormat="1" applyFont="1" applyFill="1" applyBorder="1" applyAlignment="1">
      <alignment horizontal="right"/>
    </xf>
    <xf numFmtId="4" fontId="4" fillId="23" borderId="6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5" fillId="0" borderId="3" xfId="0" applyFont="1" applyBorder="1"/>
    <xf numFmtId="2" fontId="35" fillId="0" borderId="3" xfId="0" applyNumberFormat="1" applyFont="1" applyBorder="1"/>
    <xf numFmtId="2" fontId="1" fillId="0" borderId="10" xfId="0" applyNumberFormat="1" applyFont="1" applyBorder="1"/>
    <xf numFmtId="0" fontId="43" fillId="24" borderId="9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43" fillId="5" borderId="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4" fillId="2" borderId="39" xfId="0" applyFont="1" applyFill="1" applyBorder="1" applyAlignment="1">
      <alignment horizontal="center" vertical="center" wrapText="1"/>
    </xf>
    <xf numFmtId="0" fontId="64" fillId="2" borderId="3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64" fillId="2" borderId="40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4" fillId="2" borderId="3" xfId="0" applyFont="1" applyFill="1" applyBorder="1" applyAlignment="1">
      <alignment horizontal="center" vertical="center" wrapText="1"/>
    </xf>
    <xf numFmtId="0" fontId="43" fillId="5" borderId="15" xfId="0" applyFont="1" applyFill="1" applyBorder="1" applyAlignment="1">
      <alignment horizontal="center" vertical="center" wrapText="1"/>
    </xf>
    <xf numFmtId="0" fontId="6" fillId="17" borderId="15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32" fillId="2" borderId="44" xfId="0" applyFont="1" applyFill="1" applyBorder="1" applyAlignment="1">
      <alignment horizontal="left" vertical="center" wrapText="1"/>
    </xf>
    <xf numFmtId="4" fontId="32" fillId="2" borderId="0" xfId="0" applyNumberFormat="1" applyFont="1" applyFill="1" applyBorder="1" applyAlignment="1">
      <alignment horizontal="left" vertical="center" wrapText="1"/>
    </xf>
    <xf numFmtId="4" fontId="32" fillId="2" borderId="37" xfId="0" applyNumberFormat="1" applyFont="1" applyFill="1" applyBorder="1" applyAlignment="1">
      <alignment horizontal="right" vertical="center" wrapText="1"/>
    </xf>
    <xf numFmtId="2" fontId="36" fillId="0" borderId="45" xfId="0" applyNumberFormat="1" applyFont="1" applyBorder="1" applyAlignment="1">
      <alignment horizontal="right"/>
    </xf>
    <xf numFmtId="0" fontId="37" fillId="2" borderId="5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2" fontId="35" fillId="0" borderId="1" xfId="0" applyNumberFormat="1" applyFont="1" applyBorder="1"/>
    <xf numFmtId="0" fontId="35" fillId="0" borderId="42" xfId="0" applyFont="1" applyBorder="1"/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4" fontId="10" fillId="3" borderId="1" xfId="0" quotePrefix="1" applyNumberFormat="1" applyFont="1" applyFill="1" applyBorder="1" applyAlignment="1">
      <alignment horizontal="left" vertical="center" wrapText="1"/>
    </xf>
    <xf numFmtId="4" fontId="8" fillId="3" borderId="2" xfId="0" applyNumberFormat="1" applyFont="1" applyFill="1" applyBorder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wrapText="1"/>
    </xf>
    <xf numFmtId="4" fontId="10" fillId="4" borderId="1" xfId="0" applyNumberFormat="1" applyFont="1" applyFill="1" applyBorder="1" applyAlignment="1">
      <alignment horizontal="left" vertical="center" wrapText="1"/>
    </xf>
    <xf numFmtId="4" fontId="10" fillId="4" borderId="2" xfId="0" applyNumberFormat="1" applyFont="1" applyFill="1" applyBorder="1" applyAlignment="1">
      <alignment horizontal="left" vertical="center" wrapText="1"/>
    </xf>
    <xf numFmtId="4" fontId="10" fillId="4" borderId="4" xfId="0" applyNumberFormat="1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left" vertical="center" wrapText="1"/>
    </xf>
    <xf numFmtId="4" fontId="10" fillId="3" borderId="2" xfId="0" applyNumberFormat="1" applyFont="1" applyFill="1" applyBorder="1" applyAlignment="1">
      <alignment horizontal="left" vertical="center" wrapText="1"/>
    </xf>
    <xf numFmtId="4" fontId="10" fillId="3" borderId="4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" fontId="10" fillId="0" borderId="1" xfId="0" quotePrefix="1" applyNumberFormat="1" applyFont="1" applyBorder="1" applyAlignment="1">
      <alignment horizontal="left" vertical="center"/>
    </xf>
    <xf numFmtId="4" fontId="8" fillId="0" borderId="2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4" fontId="8" fillId="3" borderId="2" xfId="0" applyNumberFormat="1" applyFont="1" applyFill="1" applyBorder="1" applyAlignment="1">
      <alignment vertical="center"/>
    </xf>
    <xf numFmtId="4" fontId="10" fillId="0" borderId="1" xfId="0" applyNumberFormat="1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4" fontId="10" fillId="0" borderId="1" xfId="0" quotePrefix="1" applyNumberFormat="1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48" fillId="2" borderId="10" xfId="0" applyFont="1" applyFill="1" applyBorder="1" applyAlignment="1">
      <alignment horizontal="left" vertical="center" wrapText="1"/>
    </xf>
    <xf numFmtId="0" fontId="48" fillId="2" borderId="3" xfId="0" applyFont="1" applyFill="1" applyBorder="1" applyAlignment="1">
      <alignment horizontal="left" vertical="center" wrapText="1"/>
    </xf>
    <xf numFmtId="0" fontId="45" fillId="2" borderId="3" xfId="0" applyFont="1" applyFill="1" applyBorder="1" applyAlignment="1">
      <alignment horizontal="left" vertical="center" wrapText="1"/>
    </xf>
    <xf numFmtId="0" fontId="45" fillId="2" borderId="13" xfId="0" applyFont="1" applyFill="1" applyBorder="1" applyAlignment="1">
      <alignment horizontal="left" vertical="center" wrapText="1"/>
    </xf>
    <xf numFmtId="0" fontId="37" fillId="2" borderId="31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6" fillId="18" borderId="31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1" fillId="11" borderId="31" xfId="0" applyFont="1" applyFill="1" applyBorder="1" applyAlignment="1">
      <alignment horizontal="center" wrapText="1"/>
    </xf>
    <xf numFmtId="0" fontId="31" fillId="11" borderId="2" xfId="0" applyFont="1" applyFill="1" applyBorder="1" applyAlignment="1">
      <alignment horizontal="center" wrapText="1"/>
    </xf>
    <xf numFmtId="0" fontId="31" fillId="11" borderId="4" xfId="0" applyFont="1" applyFill="1" applyBorder="1" applyAlignment="1">
      <alignment horizontal="center" wrapText="1"/>
    </xf>
    <xf numFmtId="0" fontId="6" fillId="14" borderId="2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61" fillId="9" borderId="31" xfId="0" applyFont="1" applyFill="1" applyBorder="1" applyAlignment="1">
      <alignment horizontal="center" vertical="center"/>
    </xf>
    <xf numFmtId="0" fontId="61" fillId="9" borderId="2" xfId="0" applyFont="1" applyFill="1" applyBorder="1" applyAlignment="1">
      <alignment horizontal="center" vertical="center"/>
    </xf>
    <xf numFmtId="0" fontId="61" fillId="9" borderId="4" xfId="0" applyFont="1" applyFill="1" applyBorder="1" applyAlignment="1">
      <alignment horizontal="center" vertical="center"/>
    </xf>
    <xf numFmtId="0" fontId="62" fillId="2" borderId="10" xfId="0" applyFont="1" applyFill="1" applyBorder="1" applyAlignment="1">
      <alignment horizontal="center" wrapText="1"/>
    </xf>
    <xf numFmtId="0" fontId="62" fillId="2" borderId="3" xfId="0" applyFont="1" applyFill="1" applyBorder="1" applyAlignment="1">
      <alignment horizontal="center" wrapText="1"/>
    </xf>
    <xf numFmtId="0" fontId="63" fillId="14" borderId="10" xfId="0" applyFont="1" applyFill="1" applyBorder="1" applyAlignment="1">
      <alignment horizontal="center" wrapText="1"/>
    </xf>
    <xf numFmtId="0" fontId="63" fillId="14" borderId="3" xfId="0" applyFont="1" applyFill="1" applyBorder="1" applyAlignment="1">
      <alignment horizontal="center" wrapText="1"/>
    </xf>
    <xf numFmtId="0" fontId="31" fillId="9" borderId="10" xfId="0" applyFont="1" applyFill="1" applyBorder="1" applyAlignment="1">
      <alignment horizontal="center" wrapText="1"/>
    </xf>
    <xf numFmtId="0" fontId="31" fillId="9" borderId="3" xfId="0" applyFont="1" applyFill="1" applyBorder="1" applyAlignment="1">
      <alignment horizontal="center" wrapText="1"/>
    </xf>
    <xf numFmtId="0" fontId="6" fillId="22" borderId="31" xfId="0" applyFont="1" applyFill="1" applyBorder="1" applyAlignment="1">
      <alignment horizontal="center" vertical="center" wrapText="1"/>
    </xf>
    <xf numFmtId="0" fontId="6" fillId="22" borderId="2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31" fillId="11" borderId="31" xfId="0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0" fontId="31" fillId="11" borderId="4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8" borderId="31" xfId="0" applyFont="1" applyFill="1" applyBorder="1" applyAlignment="1">
      <alignment horizontal="left" vertical="center" wrapText="1" indent="1"/>
    </xf>
    <xf numFmtId="0" fontId="3" fillId="8" borderId="2" xfId="0" applyFont="1" applyFill="1" applyBorder="1" applyAlignment="1">
      <alignment horizontal="left" vertical="center" wrapText="1" indent="1"/>
    </xf>
    <xf numFmtId="0" fontId="3" fillId="8" borderId="4" xfId="0" applyFont="1" applyFill="1" applyBorder="1" applyAlignment="1">
      <alignment horizontal="left" vertical="center" wrapText="1" inden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3" fillId="8" borderId="31" xfId="0" applyFont="1" applyFill="1" applyBorder="1" applyAlignment="1">
      <alignment horizontal="center" vertical="center" wrapText="1"/>
    </xf>
    <xf numFmtId="0" fontId="63" fillId="8" borderId="2" xfId="0" applyFont="1" applyFill="1" applyBorder="1" applyAlignment="1">
      <alignment horizontal="center" vertical="center" wrapText="1"/>
    </xf>
    <xf numFmtId="0" fontId="63" fillId="8" borderId="4" xfId="0" applyFont="1" applyFill="1" applyBorder="1" applyAlignment="1">
      <alignment horizontal="center" vertical="center" wrapText="1"/>
    </xf>
    <xf numFmtId="0" fontId="17" fillId="17" borderId="31" xfId="0" applyFont="1" applyFill="1" applyBorder="1" applyAlignment="1">
      <alignment horizontal="center" vertical="center" wrapText="1"/>
    </xf>
    <xf numFmtId="0" fontId="17" fillId="17" borderId="2" xfId="0" applyFont="1" applyFill="1" applyBorder="1" applyAlignment="1">
      <alignment horizontal="center" vertical="center" wrapText="1"/>
    </xf>
    <xf numFmtId="0" fontId="17" fillId="17" borderId="4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6" fillId="5" borderId="3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7" borderId="31" xfId="0" applyFont="1" applyFill="1" applyBorder="1" applyAlignment="1">
      <alignment horizontal="left" vertical="center" wrapText="1" indent="1"/>
    </xf>
    <xf numFmtId="0" fontId="6" fillId="7" borderId="2" xfId="0" applyFont="1" applyFill="1" applyBorder="1" applyAlignment="1">
      <alignment horizontal="left" vertical="center" wrapText="1" indent="1"/>
    </xf>
    <xf numFmtId="0" fontId="6" fillId="7" borderId="4" xfId="0" applyFont="1" applyFill="1" applyBorder="1" applyAlignment="1">
      <alignment horizontal="left" vertical="center" wrapText="1" indent="1"/>
    </xf>
    <xf numFmtId="0" fontId="6" fillId="19" borderId="31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31" fillId="4" borderId="28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31" fillId="4" borderId="30" xfId="0" applyFont="1" applyFill="1" applyBorder="1" applyAlignment="1">
      <alignment horizontal="center" vertical="center" wrapText="1"/>
    </xf>
    <xf numFmtId="0" fontId="2" fillId="23" borderId="31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59" fillId="2" borderId="31" xfId="0" applyFont="1" applyFill="1" applyBorder="1" applyAlignment="1">
      <alignment horizontal="center" vertical="center" wrapText="1"/>
    </xf>
    <xf numFmtId="0" fontId="59" fillId="2" borderId="2" xfId="0" applyFont="1" applyFill="1" applyBorder="1" applyAlignment="1">
      <alignment horizontal="center" vertical="center" wrapText="1"/>
    </xf>
    <xf numFmtId="0" fontId="59" fillId="2" borderId="4" xfId="0" applyFont="1" applyFill="1" applyBorder="1" applyAlignment="1">
      <alignment horizontal="center" vertical="center" wrapText="1"/>
    </xf>
    <xf numFmtId="0" fontId="18" fillId="0" borderId="0" xfId="1"/>
    <xf numFmtId="0" fontId="6" fillId="10" borderId="3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9" borderId="3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10" fillId="6" borderId="31" xfId="0" applyFont="1" applyFill="1" applyBorder="1" applyAlignment="1">
      <alignment horizontal="left" vertical="center" wrapText="1" indent="1"/>
    </xf>
    <xf numFmtId="0" fontId="10" fillId="6" borderId="2" xfId="0" applyFont="1" applyFill="1" applyBorder="1" applyAlignment="1">
      <alignment horizontal="left" vertical="center" wrapText="1" indent="1"/>
    </xf>
    <xf numFmtId="0" fontId="10" fillId="6" borderId="4" xfId="0" applyFont="1" applyFill="1" applyBorder="1" applyAlignment="1">
      <alignment horizontal="left" vertical="center" wrapText="1" indent="1"/>
    </xf>
    <xf numFmtId="0" fontId="3" fillId="21" borderId="31" xfId="0" applyFont="1" applyFill="1" applyBorder="1" applyAlignment="1">
      <alignment horizontal="center" vertical="center"/>
    </xf>
    <xf numFmtId="0" fontId="3" fillId="21" borderId="2" xfId="0" applyFont="1" applyFill="1" applyBorder="1" applyAlignment="1">
      <alignment horizontal="center" vertical="center"/>
    </xf>
    <xf numFmtId="0" fontId="3" fillId="21" borderId="4" xfId="0" applyFont="1" applyFill="1" applyBorder="1" applyAlignment="1">
      <alignment horizontal="center" vertical="center"/>
    </xf>
    <xf numFmtId="0" fontId="3" fillId="14" borderId="3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6" fillId="14" borderId="31" xfId="0" applyFont="1" applyFill="1" applyBorder="1" applyAlignment="1">
      <alignment horizontal="left" vertical="center" wrapText="1"/>
    </xf>
    <xf numFmtId="0" fontId="6" fillId="14" borderId="2" xfId="0" applyFont="1" applyFill="1" applyBorder="1" applyAlignment="1">
      <alignment horizontal="left" vertical="center" wrapText="1"/>
    </xf>
    <xf numFmtId="0" fontId="6" fillId="14" borderId="4" xfId="0" applyFont="1" applyFill="1" applyBorder="1" applyAlignment="1">
      <alignment horizontal="left" vertical="center" wrapText="1"/>
    </xf>
    <xf numFmtId="0" fontId="6" fillId="8" borderId="31" xfId="0" applyFont="1" applyFill="1" applyBorder="1" applyAlignment="1">
      <alignment horizontal="left" vertical="center" wrapText="1" indent="1"/>
    </xf>
    <xf numFmtId="0" fontId="6" fillId="8" borderId="2" xfId="0" applyFont="1" applyFill="1" applyBorder="1" applyAlignment="1">
      <alignment horizontal="left" vertical="center" wrapText="1" indent="1"/>
    </xf>
    <xf numFmtId="0" fontId="6" fillId="8" borderId="4" xfId="0" applyFont="1" applyFill="1" applyBorder="1" applyAlignment="1">
      <alignment horizontal="left" vertical="center" wrapText="1" indent="1"/>
    </xf>
    <xf numFmtId="0" fontId="17" fillId="2" borderId="31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wrapText="1"/>
    </xf>
    <xf numFmtId="4" fontId="6" fillId="10" borderId="31" xfId="0" applyNumberFormat="1" applyFont="1" applyFill="1" applyBorder="1" applyAlignment="1">
      <alignment horizontal="center"/>
    </xf>
    <xf numFmtId="4" fontId="6" fillId="10" borderId="2" xfId="0" applyNumberFormat="1" applyFont="1" applyFill="1" applyBorder="1" applyAlignment="1">
      <alignment horizontal="center"/>
    </xf>
    <xf numFmtId="4" fontId="6" fillId="10" borderId="4" xfId="0" applyNumberFormat="1" applyFont="1" applyFill="1" applyBorder="1" applyAlignment="1">
      <alignment horizontal="center"/>
    </xf>
    <xf numFmtId="0" fontId="17" fillId="2" borderId="3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2" fillId="2" borderId="31" xfId="0" applyFont="1" applyFill="1" applyBorder="1" applyAlignment="1">
      <alignment horizontal="center" wrapText="1"/>
    </xf>
    <xf numFmtId="0" fontId="62" fillId="2" borderId="2" xfId="0" applyFont="1" applyFill="1" applyBorder="1" applyAlignment="1">
      <alignment horizontal="center" wrapText="1"/>
    </xf>
    <xf numFmtId="0" fontId="62" fillId="2" borderId="4" xfId="0" applyFont="1" applyFill="1" applyBorder="1" applyAlignment="1">
      <alignment horizontal="center" wrapText="1"/>
    </xf>
    <xf numFmtId="0" fontId="63" fillId="14" borderId="31" xfId="0" applyFont="1" applyFill="1" applyBorder="1" applyAlignment="1">
      <alignment horizontal="center" wrapText="1"/>
    </xf>
    <xf numFmtId="0" fontId="63" fillId="14" borderId="2" xfId="0" applyFont="1" applyFill="1" applyBorder="1" applyAlignment="1">
      <alignment horizontal="center" wrapText="1"/>
    </xf>
    <xf numFmtId="0" fontId="63" fillId="14" borderId="4" xfId="0" applyFont="1" applyFill="1" applyBorder="1" applyAlignment="1">
      <alignment horizontal="center" wrapText="1"/>
    </xf>
    <xf numFmtId="0" fontId="40" fillId="2" borderId="3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horizontal="center" vertical="center" wrapText="1"/>
    </xf>
    <xf numFmtId="0" fontId="31" fillId="10" borderId="31" xfId="0" applyFont="1" applyFill="1" applyBorder="1" applyAlignment="1">
      <alignment horizontal="center" wrapText="1"/>
    </xf>
    <xf numFmtId="0" fontId="31" fillId="10" borderId="2" xfId="0" applyFont="1" applyFill="1" applyBorder="1" applyAlignment="1">
      <alignment horizontal="center" wrapText="1"/>
    </xf>
    <xf numFmtId="0" fontId="31" fillId="10" borderId="4" xfId="0" applyFont="1" applyFill="1" applyBorder="1" applyAlignment="1">
      <alignment horizontal="center" wrapText="1"/>
    </xf>
    <xf numFmtId="0" fontId="3" fillId="5" borderId="3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4">
    <cellStyle name="Normal" xfId="1" xr:uid="{00000000-0005-0000-0000-000000000000}"/>
    <cellStyle name="Normalno" xfId="0" builtinId="0"/>
    <cellStyle name="Valuta" xfId="2" builtinId="4"/>
    <cellStyle name="Valuta 2" xfId="3" xr:uid="{00000000-0005-0000-0000-000003000000}"/>
  </cellStyles>
  <dxfs count="0"/>
  <tableStyles count="0" defaultTableStyle="TableStyleMedium2" defaultPivotStyle="PivotStyleLight16"/>
  <colors>
    <mruColors>
      <color rgb="FF0066FF"/>
      <color rgb="FF007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2"/>
  <sheetViews>
    <sheetView topLeftCell="A6" workbookViewId="0">
      <selection activeCell="I33" sqref="I33"/>
    </sheetView>
  </sheetViews>
  <sheetFormatPr defaultRowHeight="15" x14ac:dyDescent="0.25"/>
  <cols>
    <col min="6" max="8" width="11.7109375" bestFit="1" customWidth="1"/>
    <col min="10" max="10" width="6.85546875" bestFit="1" customWidth="1"/>
  </cols>
  <sheetData>
    <row r="1" spans="1:11" ht="58.9" customHeight="1" x14ac:dyDescent="0.25">
      <c r="A1" s="606" t="s">
        <v>269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</row>
    <row r="2" spans="1:11" ht="18" x14ac:dyDescent="0.25">
      <c r="A2" s="1"/>
      <c r="B2" s="1"/>
      <c r="C2" s="1"/>
      <c r="D2" s="1"/>
      <c r="E2" s="601"/>
      <c r="F2" s="602"/>
      <c r="G2" s="602"/>
      <c r="H2" s="1"/>
    </row>
    <row r="3" spans="1:11" ht="15.75" x14ac:dyDescent="0.25">
      <c r="A3" s="606" t="s">
        <v>17</v>
      </c>
      <c r="B3" s="606"/>
      <c r="C3" s="606"/>
      <c r="D3" s="606"/>
      <c r="E3" s="606"/>
      <c r="F3" s="606"/>
      <c r="G3" s="606"/>
      <c r="H3" s="622"/>
    </row>
    <row r="4" spans="1:11" ht="18" x14ac:dyDescent="0.25">
      <c r="A4" s="1"/>
      <c r="B4" s="1"/>
      <c r="C4" s="1"/>
      <c r="D4" s="1"/>
      <c r="E4" s="1"/>
      <c r="F4" s="2"/>
      <c r="G4" s="1"/>
      <c r="H4" s="2"/>
    </row>
    <row r="5" spans="1:11" ht="15.75" x14ac:dyDescent="0.25">
      <c r="A5" s="606" t="s">
        <v>21</v>
      </c>
      <c r="B5" s="623"/>
      <c r="C5" s="623"/>
      <c r="D5" s="623"/>
      <c r="E5" s="623"/>
      <c r="F5" s="623"/>
      <c r="G5" s="623"/>
      <c r="H5" s="623"/>
    </row>
    <row r="6" spans="1:11" ht="18" x14ac:dyDescent="0.25">
      <c r="A6" s="224"/>
      <c r="B6" s="225"/>
      <c r="C6" s="225"/>
      <c r="D6" s="225"/>
      <c r="E6" s="227"/>
      <c r="F6" s="233" t="s">
        <v>224</v>
      </c>
      <c r="G6" s="228"/>
      <c r="H6" s="233" t="s">
        <v>224</v>
      </c>
    </row>
    <row r="7" spans="1:11" ht="25.5" x14ac:dyDescent="0.25">
      <c r="A7" s="229"/>
      <c r="B7" s="230"/>
      <c r="C7" s="230"/>
      <c r="D7" s="231"/>
      <c r="E7" s="232"/>
      <c r="F7" s="226" t="s">
        <v>238</v>
      </c>
      <c r="G7" s="226" t="s">
        <v>244</v>
      </c>
      <c r="H7" s="226" t="s">
        <v>243</v>
      </c>
      <c r="I7" s="258" t="s">
        <v>225</v>
      </c>
      <c r="J7" s="258" t="s">
        <v>225</v>
      </c>
    </row>
    <row r="8" spans="1:11" x14ac:dyDescent="0.25">
      <c r="A8" s="603">
        <v>1</v>
      </c>
      <c r="B8" s="604"/>
      <c r="C8" s="604"/>
      <c r="D8" s="604"/>
      <c r="E8" s="605"/>
      <c r="F8" s="226">
        <v>5</v>
      </c>
      <c r="G8" s="226">
        <v>3</v>
      </c>
      <c r="H8" s="226">
        <v>5</v>
      </c>
      <c r="I8" s="259" t="s">
        <v>226</v>
      </c>
      <c r="J8" s="259" t="s">
        <v>227</v>
      </c>
    </row>
    <row r="9" spans="1:11" x14ac:dyDescent="0.25">
      <c r="A9" s="616" t="s">
        <v>0</v>
      </c>
      <c r="B9" s="610"/>
      <c r="C9" s="610"/>
      <c r="D9" s="610"/>
      <c r="E9" s="624"/>
      <c r="F9" s="235">
        <f t="shared" ref="F9" si="0">F10+F11</f>
        <v>412271.6</v>
      </c>
      <c r="G9" s="235">
        <f t="shared" ref="G9:H9" si="1">G10+G11</f>
        <v>855352.84</v>
      </c>
      <c r="H9" s="235">
        <f t="shared" si="1"/>
        <v>427080.66</v>
      </c>
      <c r="I9" s="235">
        <f>H9/F9*100</f>
        <v>103.59206406650374</v>
      </c>
      <c r="J9" s="235">
        <f>H9/G9*100</f>
        <v>49.930349211209723</v>
      </c>
    </row>
    <row r="10" spans="1:11" x14ac:dyDescent="0.25">
      <c r="A10" s="625" t="s">
        <v>178</v>
      </c>
      <c r="B10" s="626"/>
      <c r="C10" s="626"/>
      <c r="D10" s="626"/>
      <c r="E10" s="621"/>
      <c r="F10" s="234">
        <v>412271.6</v>
      </c>
      <c r="G10" s="234">
        <v>855352.84</v>
      </c>
      <c r="H10" s="234">
        <v>427080.66</v>
      </c>
      <c r="I10" s="260">
        <f>H10/F10*100</f>
        <v>103.59206406650374</v>
      </c>
      <c r="J10" s="260">
        <f>H10/G10*100</f>
        <v>49.930349211209723</v>
      </c>
    </row>
    <row r="11" spans="1:11" x14ac:dyDescent="0.25">
      <c r="A11" s="620" t="s">
        <v>179</v>
      </c>
      <c r="B11" s="621"/>
      <c r="C11" s="621"/>
      <c r="D11" s="621"/>
      <c r="E11" s="621"/>
      <c r="F11" s="234">
        <v>0</v>
      </c>
      <c r="G11" s="234">
        <v>0</v>
      </c>
      <c r="H11" s="234">
        <v>0</v>
      </c>
      <c r="I11" s="260"/>
      <c r="J11" s="260"/>
    </row>
    <row r="12" spans="1:11" x14ac:dyDescent="0.25">
      <c r="A12" s="238" t="s">
        <v>1</v>
      </c>
      <c r="B12" s="237"/>
      <c r="C12" s="237"/>
      <c r="D12" s="237"/>
      <c r="E12" s="237"/>
      <c r="F12" s="235">
        <f t="shared" ref="F12" si="2">F13+F14</f>
        <v>469669.42000000004</v>
      </c>
      <c r="G12" s="235">
        <f t="shared" ref="G12:H12" si="3">G13+G14</f>
        <v>855352.84</v>
      </c>
      <c r="H12" s="235">
        <f t="shared" si="3"/>
        <v>427781.93</v>
      </c>
      <c r="I12" s="235">
        <f t="shared" ref="I12:I15" si="4">H12/F12*100</f>
        <v>91.081495150354897</v>
      </c>
      <c r="J12" s="235">
        <f t="shared" ref="J12:J14" si="5">H12/G12*100</f>
        <v>50.012335260382137</v>
      </c>
    </row>
    <row r="13" spans="1:11" x14ac:dyDescent="0.25">
      <c r="A13" s="627" t="s">
        <v>180</v>
      </c>
      <c r="B13" s="626"/>
      <c r="C13" s="626"/>
      <c r="D13" s="626"/>
      <c r="E13" s="626"/>
      <c r="F13" s="236">
        <v>458131.52</v>
      </c>
      <c r="G13" s="234">
        <v>852620.34</v>
      </c>
      <c r="H13" s="236">
        <v>426874.93</v>
      </c>
      <c r="I13" s="260">
        <f t="shared" si="4"/>
        <v>93.177376225936158</v>
      </c>
      <c r="J13" s="260">
        <f t="shared" si="5"/>
        <v>50.066238157067659</v>
      </c>
    </row>
    <row r="14" spans="1:11" x14ac:dyDescent="0.25">
      <c r="A14" s="620" t="s">
        <v>181</v>
      </c>
      <c r="B14" s="621"/>
      <c r="C14" s="621"/>
      <c r="D14" s="621"/>
      <c r="E14" s="621"/>
      <c r="F14" s="236">
        <v>11537.9</v>
      </c>
      <c r="G14" s="234">
        <v>2732.5</v>
      </c>
      <c r="H14" s="236">
        <v>907</v>
      </c>
      <c r="I14" s="260">
        <f t="shared" si="4"/>
        <v>7.8610492377295698</v>
      </c>
      <c r="J14" s="260">
        <f t="shared" si="5"/>
        <v>33.193046660567241</v>
      </c>
    </row>
    <row r="15" spans="1:11" x14ac:dyDescent="0.25">
      <c r="A15" s="609" t="s">
        <v>2</v>
      </c>
      <c r="B15" s="610"/>
      <c r="C15" s="610"/>
      <c r="D15" s="610"/>
      <c r="E15" s="610"/>
      <c r="F15" s="235">
        <f t="shared" ref="F15" si="6">F9-F12</f>
        <v>-57397.820000000065</v>
      </c>
      <c r="G15" s="235">
        <f t="shared" ref="G15:H15" si="7">G9-G12</f>
        <v>0</v>
      </c>
      <c r="H15" s="235">
        <f t="shared" si="7"/>
        <v>-701.27000000001863</v>
      </c>
      <c r="I15" s="235">
        <f t="shared" si="4"/>
        <v>1.2217711404370719</v>
      </c>
      <c r="J15" s="235"/>
    </row>
    <row r="16" spans="1:11" ht="18" x14ac:dyDescent="0.25">
      <c r="A16" s="239"/>
      <c r="B16" s="240"/>
      <c r="C16" s="240"/>
      <c r="D16" s="240"/>
      <c r="E16" s="240"/>
      <c r="F16" s="241"/>
      <c r="G16" s="241"/>
      <c r="H16" s="241"/>
      <c r="I16" s="260"/>
      <c r="J16" s="260"/>
    </row>
    <row r="17" spans="1:15" ht="15.75" x14ac:dyDescent="0.25">
      <c r="A17" s="611" t="s">
        <v>197</v>
      </c>
      <c r="B17" s="612"/>
      <c r="C17" s="612"/>
      <c r="D17" s="612"/>
      <c r="E17" s="612"/>
      <c r="F17" s="612"/>
      <c r="G17" s="612"/>
      <c r="H17" s="612"/>
      <c r="I17" s="260"/>
      <c r="J17" s="260"/>
      <c r="O17" s="401"/>
    </row>
    <row r="18" spans="1:15" ht="18" x14ac:dyDescent="0.25">
      <c r="A18" s="239"/>
      <c r="B18" s="240"/>
      <c r="C18" s="240"/>
      <c r="D18" s="240"/>
      <c r="E18" s="240"/>
      <c r="F18" s="241"/>
      <c r="G18" s="241"/>
      <c r="H18" s="241"/>
      <c r="I18" s="260"/>
      <c r="J18" s="260"/>
    </row>
    <row r="19" spans="1:15" x14ac:dyDescent="0.25">
      <c r="A19" s="244"/>
      <c r="B19" s="245"/>
      <c r="C19" s="245"/>
      <c r="D19" s="246"/>
      <c r="E19" s="247"/>
      <c r="F19" s="226"/>
      <c r="G19" s="226"/>
      <c r="H19" s="226"/>
      <c r="I19" s="260"/>
      <c r="J19" s="260"/>
    </row>
    <row r="20" spans="1:15" x14ac:dyDescent="0.25">
      <c r="A20" s="620" t="s">
        <v>200</v>
      </c>
      <c r="B20" s="621"/>
      <c r="C20" s="621"/>
      <c r="D20" s="621"/>
      <c r="E20" s="621"/>
      <c r="F20" s="236"/>
      <c r="G20" s="234"/>
      <c r="H20" s="236"/>
      <c r="I20" s="260"/>
      <c r="J20" s="260"/>
    </row>
    <row r="21" spans="1:15" x14ac:dyDescent="0.25">
      <c r="A21" s="620" t="s">
        <v>201</v>
      </c>
      <c r="B21" s="621"/>
      <c r="C21" s="621"/>
      <c r="D21" s="621"/>
      <c r="E21" s="621"/>
      <c r="F21" s="236"/>
      <c r="G21" s="234"/>
      <c r="H21" s="236"/>
      <c r="I21" s="260"/>
      <c r="J21" s="260"/>
    </row>
    <row r="22" spans="1:15" x14ac:dyDescent="0.25">
      <c r="A22" s="609" t="s">
        <v>198</v>
      </c>
      <c r="B22" s="610"/>
      <c r="C22" s="610"/>
      <c r="D22" s="610"/>
      <c r="E22" s="610"/>
      <c r="F22" s="235"/>
      <c r="G22" s="235"/>
      <c r="H22" s="235"/>
      <c r="I22" s="235"/>
      <c r="J22" s="235"/>
    </row>
    <row r="23" spans="1:15" x14ac:dyDescent="0.25">
      <c r="A23" s="609" t="s">
        <v>199</v>
      </c>
      <c r="B23" s="610"/>
      <c r="C23" s="610"/>
      <c r="D23" s="610"/>
      <c r="E23" s="610"/>
      <c r="F23" s="235"/>
      <c r="G23" s="235"/>
      <c r="H23" s="235"/>
      <c r="I23" s="235"/>
      <c r="J23" s="235"/>
    </row>
    <row r="24" spans="1:15" ht="18" x14ac:dyDescent="0.25">
      <c r="A24" s="248"/>
      <c r="B24" s="240"/>
      <c r="C24" s="240"/>
      <c r="D24" s="240"/>
      <c r="E24" s="240"/>
      <c r="F24" s="241"/>
      <c r="G24" s="241"/>
      <c r="H24" s="241"/>
    </row>
    <row r="25" spans="1:15" ht="15.75" x14ac:dyDescent="0.25">
      <c r="A25" s="611" t="s">
        <v>202</v>
      </c>
      <c r="B25" s="612"/>
      <c r="C25" s="612"/>
      <c r="D25" s="612"/>
      <c r="E25" s="612"/>
      <c r="F25" s="612"/>
      <c r="G25" s="612"/>
      <c r="H25" s="612"/>
    </row>
    <row r="26" spans="1:15" ht="15.75" x14ac:dyDescent="0.25">
      <c r="A26" s="242"/>
      <c r="B26" s="243"/>
      <c r="C26" s="243"/>
      <c r="D26" s="243"/>
      <c r="E26" s="243"/>
      <c r="F26" s="243"/>
      <c r="G26" s="243"/>
      <c r="H26" s="243"/>
    </row>
    <row r="27" spans="1:15" ht="25.5" x14ac:dyDescent="0.25">
      <c r="A27" s="244"/>
      <c r="B27" s="245"/>
      <c r="C27" s="245"/>
      <c r="D27" s="246"/>
      <c r="E27" s="247"/>
      <c r="F27" s="226" t="s">
        <v>239</v>
      </c>
      <c r="G27" s="226" t="s">
        <v>237</v>
      </c>
      <c r="H27" s="226" t="s">
        <v>239</v>
      </c>
      <c r="I27" s="167"/>
      <c r="J27" s="167"/>
    </row>
    <row r="28" spans="1:15" ht="25.5" customHeight="1" x14ac:dyDescent="0.25">
      <c r="A28" s="613" t="s">
        <v>203</v>
      </c>
      <c r="B28" s="614"/>
      <c r="C28" s="614"/>
      <c r="D28" s="614"/>
      <c r="E28" s="615"/>
      <c r="F28" s="250">
        <v>18055.97</v>
      </c>
      <c r="G28" s="249">
        <v>0</v>
      </c>
      <c r="H28" s="249">
        <v>-40912.03</v>
      </c>
      <c r="I28" s="260">
        <v>-30.936629307259089</v>
      </c>
      <c r="J28" s="260"/>
    </row>
    <row r="29" spans="1:15" ht="33" customHeight="1" x14ac:dyDescent="0.25">
      <c r="A29" s="609" t="s">
        <v>204</v>
      </c>
      <c r="B29" s="610"/>
      <c r="C29" s="610"/>
      <c r="D29" s="610"/>
      <c r="E29" s="610"/>
      <c r="F29" s="252">
        <v>-57397.82</v>
      </c>
      <c r="G29" s="251">
        <v>0</v>
      </c>
      <c r="H29" s="252">
        <v>-701.27</v>
      </c>
      <c r="I29" s="235">
        <v>107.76692163540733</v>
      </c>
      <c r="J29" s="235">
        <v>-48.98410714285648</v>
      </c>
    </row>
    <row r="30" spans="1:15" ht="51" customHeight="1" x14ac:dyDescent="0.25">
      <c r="A30" s="616" t="s">
        <v>205</v>
      </c>
      <c r="B30" s="617"/>
      <c r="C30" s="617"/>
      <c r="D30" s="617"/>
      <c r="E30" s="618"/>
      <c r="F30" s="252">
        <f>F28+F29</f>
        <v>-39341.85</v>
      </c>
      <c r="G30" s="251">
        <v>0</v>
      </c>
      <c r="H30" s="252">
        <f>H28+H29</f>
        <v>-41613.299999999996</v>
      </c>
      <c r="I30" s="235"/>
      <c r="J30" s="235">
        <v>0</v>
      </c>
    </row>
    <row r="31" spans="1:15" ht="15.75" x14ac:dyDescent="0.25">
      <c r="A31" s="212"/>
      <c r="B31" s="253"/>
      <c r="C31" s="253"/>
      <c r="D31" s="253"/>
      <c r="E31" s="253"/>
      <c r="F31" s="253"/>
      <c r="G31" s="253"/>
      <c r="H31" s="253"/>
    </row>
    <row r="32" spans="1:15" ht="15.75" x14ac:dyDescent="0.25">
      <c r="A32" s="619"/>
      <c r="B32" s="619"/>
      <c r="C32" s="619"/>
      <c r="D32" s="619"/>
      <c r="E32" s="619"/>
      <c r="F32" s="619"/>
      <c r="G32" s="619"/>
      <c r="H32" s="619"/>
    </row>
    <row r="33" spans="1:10" ht="18" x14ac:dyDescent="0.25">
      <c r="A33" s="254"/>
      <c r="B33" s="255"/>
      <c r="C33" s="255"/>
      <c r="D33" s="255"/>
      <c r="E33" s="255"/>
      <c r="F33" s="256"/>
      <c r="G33" s="256"/>
      <c r="H33" s="256"/>
    </row>
    <row r="35" spans="1:10" x14ac:dyDescent="0.25">
      <c r="A35" s="607"/>
      <c r="B35" s="608"/>
      <c r="C35" s="608"/>
      <c r="D35" s="608"/>
      <c r="E35" s="608"/>
      <c r="F35" s="608"/>
      <c r="G35" s="608"/>
      <c r="H35" s="608"/>
    </row>
    <row r="36" spans="1:10" x14ac:dyDescent="0.25">
      <c r="A36" s="257"/>
    </row>
    <row r="37" spans="1:10" x14ac:dyDescent="0.25">
      <c r="A37" s="257"/>
      <c r="B37" s="257"/>
      <c r="C37" s="257"/>
      <c r="D37" s="257"/>
      <c r="E37" s="257"/>
      <c r="G37" s="257"/>
    </row>
    <row r="38" spans="1:10" x14ac:dyDescent="0.25">
      <c r="A38" s="257"/>
      <c r="B38" s="257"/>
      <c r="C38" s="257"/>
      <c r="D38" s="257"/>
      <c r="E38" s="257"/>
      <c r="G38" s="257"/>
    </row>
    <row r="39" spans="1:10" x14ac:dyDescent="0.25">
      <c r="A39" s="257"/>
    </row>
    <row r="42" spans="1:10" x14ac:dyDescent="0.25">
      <c r="J42" s="235"/>
    </row>
  </sheetData>
  <mergeCells count="22">
    <mergeCell ref="A20:E20"/>
    <mergeCell ref="A11:E11"/>
    <mergeCell ref="A13:E13"/>
    <mergeCell ref="A14:E14"/>
    <mergeCell ref="A15:E15"/>
    <mergeCell ref="A17:H17"/>
    <mergeCell ref="E2:G2"/>
    <mergeCell ref="A8:E8"/>
    <mergeCell ref="A1:K1"/>
    <mergeCell ref="A35:H35"/>
    <mergeCell ref="A22:E22"/>
    <mergeCell ref="A23:E23"/>
    <mergeCell ref="A25:H25"/>
    <mergeCell ref="A28:E28"/>
    <mergeCell ref="A29:E29"/>
    <mergeCell ref="A30:E30"/>
    <mergeCell ref="A32:H32"/>
    <mergeCell ref="A21:E21"/>
    <mergeCell ref="A3:H3"/>
    <mergeCell ref="A5:H5"/>
    <mergeCell ref="A9:E9"/>
    <mergeCell ref="A10:E10"/>
  </mergeCells>
  <pageMargins left="0.7" right="0.7" top="0.75" bottom="0.75" header="0.3" footer="0.3"/>
  <pageSetup paperSize="9" scale="6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37"/>
  <sheetViews>
    <sheetView topLeftCell="A9" workbookViewId="0">
      <selection activeCell="Q32" sqref="Q32"/>
    </sheetView>
  </sheetViews>
  <sheetFormatPr defaultRowHeight="15" x14ac:dyDescent="0.25"/>
  <cols>
    <col min="1" max="1" width="11.5703125" customWidth="1"/>
    <col min="2" max="2" width="12.140625" customWidth="1"/>
    <col min="3" max="3" width="33.140625" customWidth="1"/>
    <col min="4" max="4" width="25.5703125" customWidth="1"/>
    <col min="5" max="5" width="18.42578125" customWidth="1"/>
    <col min="6" max="6" width="20" customWidth="1"/>
    <col min="7" max="7" width="17.140625" customWidth="1"/>
    <col min="8" max="8" width="12.42578125" bestFit="1" customWidth="1"/>
    <col min="15" max="15" width="9.5703125" bestFit="1" customWidth="1"/>
  </cols>
  <sheetData>
    <row r="2" spans="1:9" ht="60" customHeight="1" x14ac:dyDescent="0.25">
      <c r="A2" s="606" t="s">
        <v>268</v>
      </c>
      <c r="B2" s="606"/>
      <c r="C2" s="606"/>
      <c r="D2" s="606"/>
      <c r="E2" s="606"/>
      <c r="F2" s="606"/>
      <c r="G2" s="606"/>
      <c r="H2" s="606"/>
    </row>
    <row r="3" spans="1:9" ht="18" x14ac:dyDescent="0.25">
      <c r="A3" s="1"/>
      <c r="B3" s="1"/>
      <c r="C3" s="1"/>
      <c r="D3" s="1"/>
      <c r="E3" s="1"/>
    </row>
    <row r="4" spans="1:9" ht="15.75" x14ac:dyDescent="0.25">
      <c r="A4" s="606" t="s">
        <v>17</v>
      </c>
      <c r="B4" s="606"/>
      <c r="C4" s="606"/>
      <c r="D4" s="606"/>
      <c r="E4" s="622"/>
    </row>
    <row r="5" spans="1:9" ht="18" x14ac:dyDescent="0.25">
      <c r="A5" s="1"/>
      <c r="B5" s="1"/>
      <c r="C5" s="1"/>
      <c r="D5" s="1"/>
      <c r="E5" s="2"/>
    </row>
    <row r="6" spans="1:9" ht="15.75" x14ac:dyDescent="0.25">
      <c r="A6" s="606" t="s">
        <v>4</v>
      </c>
      <c r="B6" s="623"/>
      <c r="C6" s="623"/>
      <c r="D6" s="623"/>
      <c r="E6" s="623"/>
    </row>
    <row r="7" spans="1:9" ht="18" x14ac:dyDescent="0.25">
      <c r="A7" s="1"/>
      <c r="B7" s="1"/>
      <c r="C7" s="1"/>
      <c r="D7" s="1"/>
      <c r="E7" s="2"/>
    </row>
    <row r="8" spans="1:9" ht="15.75" x14ac:dyDescent="0.25">
      <c r="A8" s="606" t="s">
        <v>182</v>
      </c>
      <c r="B8" s="628"/>
      <c r="C8" s="628"/>
      <c r="D8" s="628"/>
      <c r="E8" s="628"/>
    </row>
    <row r="9" spans="1:9" ht="18.75" thickBot="1" x14ac:dyDescent="0.3">
      <c r="A9" s="1"/>
      <c r="B9" s="1"/>
      <c r="C9" s="1"/>
      <c r="D9" s="1"/>
      <c r="E9" s="2"/>
    </row>
    <row r="10" spans="1:9" ht="38.25" x14ac:dyDescent="0.25">
      <c r="A10" s="127" t="s">
        <v>5</v>
      </c>
      <c r="B10" s="128" t="s">
        <v>6</v>
      </c>
      <c r="C10" s="128" t="s">
        <v>3</v>
      </c>
      <c r="D10" s="118" t="s">
        <v>270</v>
      </c>
      <c r="E10" s="563" t="s">
        <v>242</v>
      </c>
      <c r="F10" s="562" t="s">
        <v>228</v>
      </c>
      <c r="G10" s="262" t="s">
        <v>256</v>
      </c>
      <c r="H10" s="564" t="s">
        <v>260</v>
      </c>
      <c r="I10" s="263"/>
    </row>
    <row r="11" spans="1:9" ht="16.5" x14ac:dyDescent="0.25">
      <c r="A11" s="573">
        <v>1</v>
      </c>
      <c r="B11" s="574">
        <v>2</v>
      </c>
      <c r="C11" s="574">
        <v>3</v>
      </c>
      <c r="D11" s="575">
        <v>4</v>
      </c>
      <c r="E11" s="576">
        <v>5</v>
      </c>
      <c r="F11" s="575">
        <v>6</v>
      </c>
      <c r="G11" s="577" t="s">
        <v>273</v>
      </c>
      <c r="H11" s="578" t="s">
        <v>274</v>
      </c>
      <c r="I11" s="263"/>
    </row>
    <row r="12" spans="1:9" x14ac:dyDescent="0.25">
      <c r="A12" s="569"/>
      <c r="B12" s="226"/>
      <c r="C12" s="226"/>
      <c r="D12" s="226" t="s">
        <v>148</v>
      </c>
      <c r="E12" s="570" t="s">
        <v>148</v>
      </c>
      <c r="F12" s="226" t="s">
        <v>148</v>
      </c>
      <c r="G12" s="571" t="s">
        <v>195</v>
      </c>
      <c r="H12" s="572" t="s">
        <v>195</v>
      </c>
      <c r="I12" s="264"/>
    </row>
    <row r="13" spans="1:9" ht="20.25" x14ac:dyDescent="0.3">
      <c r="A13" s="629" t="s">
        <v>0</v>
      </c>
      <c r="B13" s="630"/>
      <c r="C13" s="630"/>
      <c r="D13" s="134">
        <f>D14+D20</f>
        <v>412271.6</v>
      </c>
      <c r="E13" s="134">
        <f>E14+E20</f>
        <v>855352.84</v>
      </c>
      <c r="F13" s="134">
        <f>F14+F20</f>
        <v>427080.66</v>
      </c>
      <c r="G13" s="134">
        <f>F13/D13*100</f>
        <v>103.59206406650374</v>
      </c>
      <c r="H13" s="266">
        <f>F13/E13*100</f>
        <v>49.930349211209723</v>
      </c>
      <c r="I13" s="265"/>
    </row>
    <row r="14" spans="1:9" ht="18" x14ac:dyDescent="0.25">
      <c r="A14" s="131">
        <v>6</v>
      </c>
      <c r="B14" s="631" t="s">
        <v>8</v>
      </c>
      <c r="C14" s="631"/>
      <c r="D14" s="104">
        <f>D15+D16+D17+D18+D19</f>
        <v>412271.6</v>
      </c>
      <c r="E14" s="104">
        <f>E15+E16+E17+E18+E19</f>
        <v>855352.84</v>
      </c>
      <c r="F14" s="104">
        <f>F15+F16+F17+F18+F19</f>
        <v>427080.66</v>
      </c>
      <c r="G14" s="104">
        <f t="shared" ref="G14:G19" si="0">F14/D14*100</f>
        <v>103.59206406650374</v>
      </c>
      <c r="H14" s="395">
        <f t="shared" ref="H14:H19" si="1">F14/E14*100</f>
        <v>49.930349211209723</v>
      </c>
    </row>
    <row r="15" spans="1:9" ht="45" x14ac:dyDescent="0.25">
      <c r="A15" s="110"/>
      <c r="B15" s="62">
        <v>63</v>
      </c>
      <c r="C15" s="62" t="s">
        <v>22</v>
      </c>
      <c r="D15" s="136">
        <v>339252.05</v>
      </c>
      <c r="E15" s="136">
        <v>766201</v>
      </c>
      <c r="F15" s="136">
        <v>377509.95</v>
      </c>
      <c r="G15" s="136">
        <f t="shared" si="0"/>
        <v>111.27713156044305</v>
      </c>
      <c r="H15" s="136">
        <f>F15/E15*100</f>
        <v>49.270354645843582</v>
      </c>
    </row>
    <row r="16" spans="1:9" x14ac:dyDescent="0.25">
      <c r="A16" s="111"/>
      <c r="B16" s="57">
        <v>64</v>
      </c>
      <c r="C16" s="57" t="s">
        <v>140</v>
      </c>
      <c r="D16" s="141">
        <v>0</v>
      </c>
      <c r="E16" s="136">
        <v>0</v>
      </c>
      <c r="F16" s="137">
        <v>0</v>
      </c>
      <c r="G16" s="136"/>
      <c r="H16" s="136"/>
    </row>
    <row r="17" spans="1:15" ht="28.5" x14ac:dyDescent="0.25">
      <c r="A17" s="112"/>
      <c r="B17" s="57">
        <v>65</v>
      </c>
      <c r="C17" s="150" t="s">
        <v>141</v>
      </c>
      <c r="D17" s="141">
        <v>25335</v>
      </c>
      <c r="E17" s="137">
        <v>25941</v>
      </c>
      <c r="F17" s="137">
        <v>13194.49</v>
      </c>
      <c r="G17" s="136">
        <f t="shared" si="0"/>
        <v>52.08008683639234</v>
      </c>
      <c r="H17" s="136">
        <f t="shared" si="1"/>
        <v>50.863459388612618</v>
      </c>
      <c r="O17" s="398"/>
    </row>
    <row r="18" spans="1:15" ht="28.5" x14ac:dyDescent="0.25">
      <c r="A18" s="111"/>
      <c r="B18" s="57">
        <v>66</v>
      </c>
      <c r="C18" s="150" t="s">
        <v>144</v>
      </c>
      <c r="D18" s="141">
        <v>3468.79</v>
      </c>
      <c r="E18" s="137">
        <v>7900</v>
      </c>
      <c r="F18" s="137">
        <v>3275.48</v>
      </c>
      <c r="G18" s="136">
        <f t="shared" si="0"/>
        <v>94.427163362440496</v>
      </c>
      <c r="H18" s="136">
        <f t="shared" si="1"/>
        <v>41.461772151898735</v>
      </c>
      <c r="O18" s="398"/>
    </row>
    <row r="19" spans="1:15" ht="45" x14ac:dyDescent="0.25">
      <c r="A19" s="111"/>
      <c r="B19" s="57">
        <v>67</v>
      </c>
      <c r="C19" s="62" t="s">
        <v>23</v>
      </c>
      <c r="D19" s="141">
        <v>44215.76</v>
      </c>
      <c r="E19" s="136">
        <v>55310.84</v>
      </c>
      <c r="F19" s="137">
        <v>33100.74</v>
      </c>
      <c r="G19" s="136">
        <f t="shared" si="0"/>
        <v>74.861859210381084</v>
      </c>
      <c r="H19" s="136">
        <f t="shared" si="1"/>
        <v>59.844941787179508</v>
      </c>
      <c r="O19" s="398"/>
    </row>
    <row r="20" spans="1:15" ht="30.75" customHeight="1" thickBot="1" x14ac:dyDescent="0.3">
      <c r="A20" s="135">
        <v>7</v>
      </c>
      <c r="B20" s="632" t="s">
        <v>10</v>
      </c>
      <c r="C20" s="632"/>
      <c r="D20" s="149">
        <v>0</v>
      </c>
      <c r="E20" s="149">
        <v>0</v>
      </c>
      <c r="F20" s="137">
        <v>0</v>
      </c>
      <c r="G20" s="134"/>
      <c r="H20" s="136"/>
      <c r="O20" s="398"/>
    </row>
    <row r="21" spans="1:15" ht="30.75" customHeight="1" x14ac:dyDescent="0.25">
      <c r="A21" s="138"/>
      <c r="B21" s="139"/>
      <c r="C21" s="139"/>
      <c r="D21" s="139"/>
      <c r="E21" s="140"/>
      <c r="O21" s="398"/>
    </row>
    <row r="22" spans="1:15" x14ac:dyDescent="0.25">
      <c r="O22" s="398"/>
    </row>
    <row r="23" spans="1:15" ht="15.75" x14ac:dyDescent="0.25">
      <c r="A23" s="606" t="s">
        <v>183</v>
      </c>
      <c r="B23" s="628"/>
      <c r="C23" s="628"/>
      <c r="D23" s="628"/>
      <c r="E23" s="628"/>
    </row>
    <row r="24" spans="1:15" ht="18.75" thickBot="1" x14ac:dyDescent="0.3">
      <c r="A24" s="1"/>
      <c r="B24" s="1"/>
      <c r="C24" s="1"/>
      <c r="D24" s="1"/>
      <c r="E24" s="2"/>
    </row>
    <row r="25" spans="1:15" ht="48" customHeight="1" x14ac:dyDescent="0.25">
      <c r="A25" s="108" t="s">
        <v>5</v>
      </c>
      <c r="B25" s="109" t="s">
        <v>6</v>
      </c>
      <c r="C25" s="109" t="s">
        <v>12</v>
      </c>
      <c r="D25" s="118" t="s">
        <v>270</v>
      </c>
      <c r="E25" s="563" t="s">
        <v>242</v>
      </c>
      <c r="F25" s="562" t="s">
        <v>228</v>
      </c>
      <c r="G25" s="262" t="s">
        <v>256</v>
      </c>
      <c r="H25" s="564" t="s">
        <v>260</v>
      </c>
    </row>
    <row r="26" spans="1:15" ht="18" customHeight="1" x14ac:dyDescent="0.25">
      <c r="A26" s="573">
        <v>1</v>
      </c>
      <c r="B26" s="574">
        <v>2</v>
      </c>
      <c r="C26" s="574">
        <v>3</v>
      </c>
      <c r="D26" s="575">
        <v>4</v>
      </c>
      <c r="E26" s="576">
        <v>5</v>
      </c>
      <c r="F26" s="575">
        <v>6</v>
      </c>
      <c r="G26" s="577" t="s">
        <v>273</v>
      </c>
      <c r="H26" s="578" t="s">
        <v>274</v>
      </c>
    </row>
    <row r="27" spans="1:15" x14ac:dyDescent="0.25">
      <c r="A27" s="579"/>
      <c r="B27" s="580"/>
      <c r="C27" s="580"/>
      <c r="D27" s="580" t="s">
        <v>148</v>
      </c>
      <c r="E27" s="580" t="s">
        <v>148</v>
      </c>
      <c r="F27" s="581" t="s">
        <v>148</v>
      </c>
      <c r="G27" s="581" t="s">
        <v>195</v>
      </c>
      <c r="H27" s="582" t="s">
        <v>195</v>
      </c>
    </row>
    <row r="28" spans="1:15" ht="20.25" x14ac:dyDescent="0.3">
      <c r="A28" s="629" t="s">
        <v>1</v>
      </c>
      <c r="B28" s="630"/>
      <c r="C28" s="630"/>
      <c r="D28" s="151">
        <f>D29+D35</f>
        <v>469669.42000000004</v>
      </c>
      <c r="E28" s="130">
        <f>E29+E35</f>
        <v>855352.84</v>
      </c>
      <c r="F28" s="130">
        <f>F29+F35</f>
        <v>427781.93</v>
      </c>
      <c r="G28" s="151">
        <f>F28/D28*100</f>
        <v>91.081495150354897</v>
      </c>
      <c r="H28" s="155">
        <f>F28/E28*100</f>
        <v>50.012335260382137</v>
      </c>
    </row>
    <row r="29" spans="1:15" ht="18" x14ac:dyDescent="0.25">
      <c r="A29" s="131">
        <v>3</v>
      </c>
      <c r="B29" s="631" t="s">
        <v>13</v>
      </c>
      <c r="C29" s="631"/>
      <c r="D29" s="152">
        <f>D30+D31+D32+D33+D34</f>
        <v>458131.52</v>
      </c>
      <c r="E29" s="105">
        <f>E30+E31+E32+E33+E34</f>
        <v>852620.34</v>
      </c>
      <c r="F29" s="105">
        <f>F30+F31+F32+F33+F34</f>
        <v>426874.93</v>
      </c>
      <c r="G29" s="152">
        <f t="shared" ref="G29:G36" si="2">F29/D29*100</f>
        <v>93.177376225936158</v>
      </c>
      <c r="H29" s="156">
        <f t="shared" ref="H29:H37" si="3">F29/E29*100</f>
        <v>50.066238157067659</v>
      </c>
    </row>
    <row r="30" spans="1:15" x14ac:dyDescent="0.25">
      <c r="A30" s="110"/>
      <c r="B30" s="107">
        <v>31</v>
      </c>
      <c r="C30" s="62" t="s">
        <v>14</v>
      </c>
      <c r="D30" s="153">
        <v>394030.49</v>
      </c>
      <c r="E30" s="392">
        <v>734570</v>
      </c>
      <c r="F30" s="392">
        <v>366504.64</v>
      </c>
      <c r="G30" s="392">
        <f t="shared" si="2"/>
        <v>93.014284249932032</v>
      </c>
      <c r="H30" s="392">
        <f t="shared" si="3"/>
        <v>49.89376642117157</v>
      </c>
    </row>
    <row r="31" spans="1:15" x14ac:dyDescent="0.25">
      <c r="A31" s="111"/>
      <c r="B31" s="60">
        <v>32</v>
      </c>
      <c r="C31" s="57" t="s">
        <v>20</v>
      </c>
      <c r="D31" s="153">
        <v>60955.19</v>
      </c>
      <c r="E31" s="133">
        <v>102739.5</v>
      </c>
      <c r="F31" s="392">
        <v>57847.62</v>
      </c>
      <c r="G31" s="392">
        <f t="shared" si="2"/>
        <v>94.901877920485518</v>
      </c>
      <c r="H31" s="392">
        <f t="shared" si="3"/>
        <v>56.305140671309481</v>
      </c>
    </row>
    <row r="32" spans="1:15" x14ac:dyDescent="0.25">
      <c r="A32" s="111"/>
      <c r="B32" s="60">
        <v>34</v>
      </c>
      <c r="C32" s="58" t="s">
        <v>82</v>
      </c>
      <c r="D32" s="153">
        <v>418.28</v>
      </c>
      <c r="E32" s="133">
        <v>250</v>
      </c>
      <c r="F32" s="392">
        <v>87.94</v>
      </c>
      <c r="G32" s="392">
        <f t="shared" si="2"/>
        <v>21.024194319594532</v>
      </c>
      <c r="H32" s="392">
        <f t="shared" si="3"/>
        <v>35.176000000000002</v>
      </c>
    </row>
    <row r="33" spans="1:9" ht="60" x14ac:dyDescent="0.25">
      <c r="A33" s="113"/>
      <c r="B33" s="60">
        <v>37</v>
      </c>
      <c r="C33" s="106" t="s">
        <v>149</v>
      </c>
      <c r="D33" s="153">
        <v>2378.4899999999998</v>
      </c>
      <c r="E33" s="133">
        <v>14829.84</v>
      </c>
      <c r="F33" s="392">
        <v>2434.73</v>
      </c>
      <c r="G33" s="392">
        <f t="shared" si="2"/>
        <v>102.36452539216059</v>
      </c>
      <c r="H33" s="392">
        <f t="shared" si="3"/>
        <v>16.417776590981425</v>
      </c>
    </row>
    <row r="34" spans="1:9" x14ac:dyDescent="0.25">
      <c r="A34" s="112"/>
      <c r="B34" s="60">
        <v>38</v>
      </c>
      <c r="C34" s="57" t="s">
        <v>184</v>
      </c>
      <c r="D34" s="153">
        <v>349.07</v>
      </c>
      <c r="E34" s="133">
        <v>231</v>
      </c>
      <c r="F34" s="392">
        <v>0</v>
      </c>
      <c r="G34" s="392">
        <f t="shared" si="2"/>
        <v>0</v>
      </c>
      <c r="H34" s="392">
        <f t="shared" si="3"/>
        <v>0</v>
      </c>
    </row>
    <row r="35" spans="1:9" ht="42" customHeight="1" x14ac:dyDescent="0.25">
      <c r="A35" s="132">
        <v>4</v>
      </c>
      <c r="B35" s="631" t="s">
        <v>15</v>
      </c>
      <c r="C35" s="631"/>
      <c r="D35" s="152">
        <f>D36</f>
        <v>11537.9</v>
      </c>
      <c r="E35" s="105">
        <f t="shared" ref="E35:F35" si="4">E36+E37</f>
        <v>2732.5</v>
      </c>
      <c r="F35" s="105">
        <f t="shared" si="4"/>
        <v>907</v>
      </c>
      <c r="G35" s="105">
        <f t="shared" si="2"/>
        <v>7.8610492377295698</v>
      </c>
      <c r="H35" s="105">
        <f t="shared" si="3"/>
        <v>33.193046660567241</v>
      </c>
    </row>
    <row r="36" spans="1:9" ht="45" x14ac:dyDescent="0.25">
      <c r="A36" s="110"/>
      <c r="B36" s="107">
        <v>42</v>
      </c>
      <c r="C36" s="393" t="s">
        <v>24</v>
      </c>
      <c r="D36" s="141">
        <v>11537.9</v>
      </c>
      <c r="E36" s="133">
        <v>2232.5</v>
      </c>
      <c r="F36" s="392">
        <v>907</v>
      </c>
      <c r="G36" s="392">
        <f t="shared" si="2"/>
        <v>7.8610492377295698</v>
      </c>
      <c r="H36" s="392">
        <f t="shared" si="3"/>
        <v>40.627099664053752</v>
      </c>
    </row>
    <row r="37" spans="1:9" ht="30.75" thickBot="1" x14ac:dyDescent="0.3">
      <c r="A37" s="209"/>
      <c r="B37" s="394">
        <v>45</v>
      </c>
      <c r="C37" s="114" t="s">
        <v>236</v>
      </c>
      <c r="D37" s="210"/>
      <c r="E37" s="211">
        <v>500</v>
      </c>
      <c r="F37" s="392"/>
      <c r="G37" s="392"/>
      <c r="H37" s="392">
        <f t="shared" si="3"/>
        <v>0</v>
      </c>
      <c r="I37" s="43"/>
    </row>
  </sheetData>
  <mergeCells count="11">
    <mergeCell ref="B35:C35"/>
    <mergeCell ref="B29:C29"/>
    <mergeCell ref="B14:C14"/>
    <mergeCell ref="B20:C20"/>
    <mergeCell ref="A28:C28"/>
    <mergeCell ref="A23:E23"/>
    <mergeCell ref="A4:E4"/>
    <mergeCell ref="A6:E6"/>
    <mergeCell ref="A8:E8"/>
    <mergeCell ref="A13:C13"/>
    <mergeCell ref="A2:H2"/>
  </mergeCells>
  <pageMargins left="0.7" right="0.7" top="0.75" bottom="0.75" header="0.3" footer="0.3"/>
  <pageSetup paperSize="9" scale="5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4"/>
  <sheetViews>
    <sheetView topLeftCell="A19" workbookViewId="0">
      <selection activeCell="A23" sqref="A23:G37"/>
    </sheetView>
  </sheetViews>
  <sheetFormatPr defaultRowHeight="15" x14ac:dyDescent="0.25"/>
  <cols>
    <col min="1" max="1" width="5.42578125" bestFit="1" customWidth="1"/>
    <col min="2" max="3" width="30.42578125" customWidth="1"/>
    <col min="4" max="5" width="15.42578125" bestFit="1" customWidth="1"/>
    <col min="6" max="6" width="15.42578125" customWidth="1"/>
    <col min="7" max="7" width="9.5703125" bestFit="1" customWidth="1"/>
    <col min="8" max="8" width="14.140625" bestFit="1" customWidth="1"/>
    <col min="10" max="10" width="11.28515625" bestFit="1" customWidth="1"/>
    <col min="12" max="12" width="9.5703125" bestFit="1" customWidth="1"/>
  </cols>
  <sheetData>
    <row r="1" spans="1:10" ht="72.75" customHeight="1" x14ac:dyDescent="0.25">
      <c r="A1" s="606" t="s">
        <v>268</v>
      </c>
      <c r="B1" s="606"/>
      <c r="C1" s="606"/>
      <c r="D1" s="606"/>
      <c r="E1" s="606"/>
      <c r="F1" s="606"/>
      <c r="G1" s="606"/>
      <c r="H1" s="606"/>
    </row>
    <row r="2" spans="1:10" ht="18" customHeight="1" x14ac:dyDescent="0.25">
      <c r="A2" s="1"/>
      <c r="B2" s="1"/>
      <c r="C2" s="1"/>
      <c r="D2" s="1"/>
    </row>
    <row r="3" spans="1:10" ht="15.75" customHeight="1" x14ac:dyDescent="0.25">
      <c r="A3" s="606" t="s">
        <v>17</v>
      </c>
      <c r="B3" s="606"/>
      <c r="C3" s="606"/>
      <c r="D3" s="606"/>
    </row>
    <row r="4" spans="1:10" ht="18" x14ac:dyDescent="0.25">
      <c r="B4" s="1"/>
      <c r="C4" s="1"/>
      <c r="D4" s="2"/>
    </row>
    <row r="5" spans="1:10" ht="18" customHeight="1" x14ac:dyDescent="0.25">
      <c r="A5" s="606" t="s">
        <v>4</v>
      </c>
      <c r="B5" s="606"/>
      <c r="C5" s="606"/>
      <c r="D5" s="606"/>
    </row>
    <row r="6" spans="1:10" ht="18" x14ac:dyDescent="0.25">
      <c r="A6" s="1"/>
      <c r="B6" s="1"/>
      <c r="C6" s="1"/>
      <c r="D6" s="2"/>
    </row>
    <row r="7" spans="1:10" ht="15.75" customHeight="1" x14ac:dyDescent="0.25">
      <c r="A7" s="606" t="s">
        <v>188</v>
      </c>
      <c r="B7" s="606"/>
      <c r="C7" s="606"/>
      <c r="D7" s="606"/>
    </row>
    <row r="8" spans="1:10" ht="18.75" thickBot="1" x14ac:dyDescent="0.3">
      <c r="A8" s="1"/>
      <c r="B8" s="1"/>
      <c r="C8" s="1"/>
      <c r="D8" s="2"/>
    </row>
    <row r="9" spans="1:10" ht="63.75" x14ac:dyDescent="0.25">
      <c r="A9" s="268" t="s">
        <v>7</v>
      </c>
      <c r="B9" s="118" t="s">
        <v>3</v>
      </c>
      <c r="C9" s="118" t="s">
        <v>270</v>
      </c>
      <c r="D9" s="563" t="s">
        <v>242</v>
      </c>
      <c r="E9" s="562" t="s">
        <v>228</v>
      </c>
      <c r="F9" s="262" t="s">
        <v>256</v>
      </c>
      <c r="G9" s="564" t="s">
        <v>260</v>
      </c>
    </row>
    <row r="10" spans="1:10" ht="16.5" x14ac:dyDescent="0.25">
      <c r="A10" s="584">
        <v>1</v>
      </c>
      <c r="B10" s="584">
        <v>2</v>
      </c>
      <c r="C10" s="584">
        <v>3</v>
      </c>
      <c r="D10" s="580">
        <v>4</v>
      </c>
      <c r="E10" s="584">
        <v>5</v>
      </c>
      <c r="F10" s="580" t="s">
        <v>271</v>
      </c>
      <c r="G10" s="580" t="s">
        <v>277</v>
      </c>
      <c r="H10" s="599"/>
    </row>
    <row r="11" spans="1:10" x14ac:dyDescent="0.25">
      <c r="A11" s="226"/>
      <c r="B11" s="226"/>
      <c r="C11" s="226" t="s">
        <v>148</v>
      </c>
      <c r="D11" s="226" t="s">
        <v>148</v>
      </c>
      <c r="E11" s="226" t="s">
        <v>148</v>
      </c>
      <c r="F11" s="226" t="s">
        <v>195</v>
      </c>
      <c r="G11" s="583" t="s">
        <v>195</v>
      </c>
      <c r="H11" s="600"/>
    </row>
    <row r="12" spans="1:10" s="61" customFormat="1" ht="15.75" customHeight="1" x14ac:dyDescent="0.3">
      <c r="A12" s="269"/>
      <c r="B12" s="142" t="s">
        <v>0</v>
      </c>
      <c r="C12" s="143">
        <f>C13+C15+C16+C17+C18+C19+C20+C14+C21</f>
        <v>412271.60000000003</v>
      </c>
      <c r="D12" s="143">
        <f t="shared" ref="D12" si="0">D13+D15+D16+D17+D18+D19+D20+D14+D21</f>
        <v>855352.84</v>
      </c>
      <c r="E12" s="143">
        <f>E13+E15+E16+E17+E18+E19+E20+E14+E21</f>
        <v>427080.66</v>
      </c>
      <c r="F12" s="143">
        <f>E12/C12*100</f>
        <v>103.59206406650372</v>
      </c>
      <c r="G12" s="597">
        <f>E12/D12*100</f>
        <v>49.930349211209723</v>
      </c>
      <c r="H12" s="598"/>
    </row>
    <row r="13" spans="1:10" s="82" customFormat="1" ht="15.75" customHeight="1" x14ac:dyDescent="0.25">
      <c r="A13" s="270" t="s">
        <v>158</v>
      </c>
      <c r="B13" s="144" t="s">
        <v>118</v>
      </c>
      <c r="C13" s="146">
        <v>14100.7</v>
      </c>
      <c r="D13" s="116">
        <v>8733</v>
      </c>
      <c r="E13" s="117">
        <v>7012.81</v>
      </c>
      <c r="F13" s="117">
        <f t="shared" ref="F13:F20" si="1">E13/C13*100</f>
        <v>49.733772082237053</v>
      </c>
      <c r="G13" s="117">
        <f t="shared" ref="G13:G21" si="2">E13/D13*100</f>
        <v>80.302416122752788</v>
      </c>
    </row>
    <row r="14" spans="1:10" s="82" customFormat="1" ht="15.75" customHeight="1" x14ac:dyDescent="0.25">
      <c r="A14" s="270" t="s">
        <v>261</v>
      </c>
      <c r="B14" s="144" t="s">
        <v>262</v>
      </c>
      <c r="C14" s="146">
        <v>22644.59</v>
      </c>
      <c r="D14" s="116">
        <v>31868</v>
      </c>
      <c r="E14" s="117">
        <v>18523.59</v>
      </c>
      <c r="F14" s="117">
        <f t="shared" si="1"/>
        <v>81.80139273883961</v>
      </c>
      <c r="G14" s="117">
        <f t="shared" si="2"/>
        <v>58.125988452366009</v>
      </c>
    </row>
    <row r="15" spans="1:10" s="82" customFormat="1" ht="15.75" x14ac:dyDescent="0.25">
      <c r="A15" s="270" t="s">
        <v>138</v>
      </c>
      <c r="B15" s="145" t="s">
        <v>139</v>
      </c>
      <c r="C15" s="146">
        <v>355782.75</v>
      </c>
      <c r="D15" s="116">
        <v>769650.84</v>
      </c>
      <c r="E15" s="117">
        <v>379375.06</v>
      </c>
      <c r="F15" s="117">
        <f t="shared" si="1"/>
        <v>106.63110001819931</v>
      </c>
      <c r="G15" s="117">
        <f t="shared" si="2"/>
        <v>49.291839920554111</v>
      </c>
      <c r="H15" s="129"/>
      <c r="J15" s="115"/>
    </row>
    <row r="16" spans="1:10" x14ac:dyDescent="0.25">
      <c r="A16" s="270" t="s">
        <v>143</v>
      </c>
      <c r="B16" s="145" t="s">
        <v>122</v>
      </c>
      <c r="C16" s="141">
        <v>3268.79</v>
      </c>
      <c r="D16" s="117">
        <v>6000</v>
      </c>
      <c r="E16" s="117">
        <v>2765.48</v>
      </c>
      <c r="F16" s="117">
        <f t="shared" si="1"/>
        <v>84.60255935682622</v>
      </c>
      <c r="G16" s="117">
        <f t="shared" si="2"/>
        <v>46.091333333333331</v>
      </c>
      <c r="H16" s="91"/>
    </row>
    <row r="17" spans="1:13" s="82" customFormat="1" ht="15.75" x14ac:dyDescent="0.25">
      <c r="A17" s="270" t="s">
        <v>142</v>
      </c>
      <c r="B17" s="145" t="s">
        <v>129</v>
      </c>
      <c r="C17" s="146">
        <v>8804.2999999999993</v>
      </c>
      <c r="D17" s="116">
        <v>25941</v>
      </c>
      <c r="E17" s="117">
        <v>13194.49</v>
      </c>
      <c r="F17" s="117">
        <f t="shared" si="1"/>
        <v>149.86415728678034</v>
      </c>
      <c r="G17" s="117">
        <f t="shared" si="2"/>
        <v>50.863459388612618</v>
      </c>
      <c r="H17" s="129"/>
      <c r="J17" s="115"/>
    </row>
    <row r="18" spans="1:13" x14ac:dyDescent="0.25">
      <c r="A18" s="270" t="s">
        <v>145</v>
      </c>
      <c r="B18" s="145" t="s">
        <v>146</v>
      </c>
      <c r="C18" s="141">
        <v>200</v>
      </c>
      <c r="D18" s="116">
        <v>1900</v>
      </c>
      <c r="E18" s="117">
        <v>510</v>
      </c>
      <c r="F18" s="117">
        <f t="shared" si="1"/>
        <v>254.99999999999997</v>
      </c>
      <c r="G18" s="117">
        <f t="shared" si="2"/>
        <v>26.842105263157894</v>
      </c>
      <c r="H18" s="91"/>
    </row>
    <row r="19" spans="1:13" x14ac:dyDescent="0.25">
      <c r="A19" s="270" t="s">
        <v>147</v>
      </c>
      <c r="B19" s="144" t="s">
        <v>119</v>
      </c>
      <c r="C19" s="141">
        <v>1262.71</v>
      </c>
      <c r="D19" s="117">
        <v>0</v>
      </c>
      <c r="E19" s="117">
        <v>0</v>
      </c>
      <c r="F19" s="117">
        <f t="shared" si="1"/>
        <v>0</v>
      </c>
      <c r="G19" s="117"/>
      <c r="H19" s="91"/>
      <c r="J19" s="43"/>
    </row>
    <row r="20" spans="1:13" x14ac:dyDescent="0.25">
      <c r="A20" s="270" t="s">
        <v>185</v>
      </c>
      <c r="B20" s="144" t="s">
        <v>186</v>
      </c>
      <c r="C20" s="141">
        <v>6207.76</v>
      </c>
      <c r="D20" s="117">
        <v>0</v>
      </c>
      <c r="E20" s="117">
        <v>0</v>
      </c>
      <c r="F20" s="117">
        <f t="shared" si="1"/>
        <v>0</v>
      </c>
      <c r="G20" s="117"/>
      <c r="H20" s="91"/>
    </row>
    <row r="21" spans="1:13" ht="18.75" thickBot="1" x14ac:dyDescent="0.3">
      <c r="A21" s="271" t="s">
        <v>263</v>
      </c>
      <c r="B21" s="272" t="s">
        <v>264</v>
      </c>
      <c r="C21" s="211"/>
      <c r="D21" s="273">
        <v>11260</v>
      </c>
      <c r="E21" s="210">
        <v>5699.23</v>
      </c>
      <c r="F21" s="261"/>
      <c r="G21" s="157">
        <f t="shared" si="2"/>
        <v>50.614831261101237</v>
      </c>
      <c r="H21" s="91"/>
      <c r="L21" s="398"/>
    </row>
    <row r="22" spans="1:13" ht="18" x14ac:dyDescent="0.25">
      <c r="E22" s="64"/>
      <c r="F22" s="267"/>
      <c r="H22" s="91"/>
      <c r="I22" s="64"/>
      <c r="J22" s="43"/>
      <c r="L22" s="398"/>
      <c r="M22" s="396"/>
    </row>
    <row r="23" spans="1:13" ht="15.75" customHeight="1" x14ac:dyDescent="0.25">
      <c r="A23" s="606" t="s">
        <v>189</v>
      </c>
      <c r="B23" s="606"/>
      <c r="C23" s="606"/>
      <c r="D23" s="606"/>
      <c r="E23" s="64"/>
      <c r="F23" s="267"/>
      <c r="H23" s="91"/>
      <c r="I23" s="64"/>
      <c r="L23" s="398"/>
    </row>
    <row r="24" spans="1:13" ht="18.75" thickBot="1" x14ac:dyDescent="0.3">
      <c r="A24" s="1"/>
      <c r="B24" s="1"/>
      <c r="C24" s="1"/>
      <c r="D24" s="2"/>
      <c r="E24" s="64"/>
      <c r="F24" s="267"/>
      <c r="H24" s="91"/>
      <c r="I24" s="64"/>
      <c r="L24" s="398"/>
    </row>
    <row r="25" spans="1:13" ht="63.75" x14ac:dyDescent="0.25">
      <c r="A25" s="268" t="s">
        <v>7</v>
      </c>
      <c r="B25" s="118" t="s">
        <v>12</v>
      </c>
      <c r="C25" s="118" t="s">
        <v>270</v>
      </c>
      <c r="D25" s="563" t="s">
        <v>242</v>
      </c>
      <c r="E25" s="562" t="s">
        <v>228</v>
      </c>
      <c r="F25" s="262" t="s">
        <v>256</v>
      </c>
      <c r="G25" s="564" t="s">
        <v>260</v>
      </c>
      <c r="I25" s="43"/>
      <c r="L25" s="398"/>
    </row>
    <row r="26" spans="1:13" ht="16.5" x14ac:dyDescent="0.25">
      <c r="A26" s="584">
        <v>1</v>
      </c>
      <c r="B26" s="584">
        <v>2</v>
      </c>
      <c r="C26" s="584">
        <v>3</v>
      </c>
      <c r="D26" s="580">
        <v>4</v>
      </c>
      <c r="E26" s="584">
        <v>5</v>
      </c>
      <c r="F26" s="580" t="s">
        <v>271</v>
      </c>
      <c r="G26" s="580" t="s">
        <v>277</v>
      </c>
      <c r="I26" s="43"/>
      <c r="L26" s="398"/>
    </row>
    <row r="27" spans="1:13" x14ac:dyDescent="0.25">
      <c r="A27" s="226"/>
      <c r="B27" s="226"/>
      <c r="C27" s="226" t="s">
        <v>148</v>
      </c>
      <c r="D27" s="226" t="s">
        <v>148</v>
      </c>
      <c r="E27" s="226" t="s">
        <v>148</v>
      </c>
      <c r="F27" s="226" t="s">
        <v>195</v>
      </c>
      <c r="G27" s="583" t="s">
        <v>195</v>
      </c>
      <c r="L27" s="398"/>
    </row>
    <row r="28" spans="1:13" s="84" customFormat="1" ht="15.75" customHeight="1" x14ac:dyDescent="0.3">
      <c r="A28" s="269"/>
      <c r="B28" s="142" t="s">
        <v>1</v>
      </c>
      <c r="C28" s="143">
        <f t="shared" ref="C28:D28" si="3">C29+C31+C32+C33+C34+C35+C36+C30+C37</f>
        <v>469669.42000000004</v>
      </c>
      <c r="D28" s="143">
        <f t="shared" si="3"/>
        <v>855352.84</v>
      </c>
      <c r="E28" s="143">
        <f>E29+E31+E32+E33+E34+E35+E36+E30+E37</f>
        <v>427781.93</v>
      </c>
      <c r="F28" s="143">
        <f>E28/C28*100</f>
        <v>91.081495150354897</v>
      </c>
      <c r="G28" s="274">
        <f>E28/D28*100</f>
        <v>50.012335260382137</v>
      </c>
      <c r="L28" s="399"/>
    </row>
    <row r="29" spans="1:13" ht="15.75" customHeight="1" x14ac:dyDescent="0.25">
      <c r="A29" s="270" t="s">
        <v>158</v>
      </c>
      <c r="B29" s="144" t="s">
        <v>118</v>
      </c>
      <c r="C29" s="147">
        <v>14426.97</v>
      </c>
      <c r="D29" s="116">
        <v>8733</v>
      </c>
      <c r="E29" s="117">
        <v>7376.97</v>
      </c>
      <c r="F29" s="117">
        <f t="shared" ref="F29:F36" si="4">E29/C29*100</f>
        <v>51.133190129320298</v>
      </c>
      <c r="G29" s="117">
        <f t="shared" ref="G29:G37" si="5">E29/D29*100</f>
        <v>84.4723462727585</v>
      </c>
      <c r="H29" s="77"/>
      <c r="L29" s="398"/>
    </row>
    <row r="30" spans="1:13" ht="15.75" customHeight="1" x14ac:dyDescent="0.25">
      <c r="A30" s="270" t="s">
        <v>261</v>
      </c>
      <c r="B30" s="144" t="s">
        <v>262</v>
      </c>
      <c r="C30" s="147">
        <v>22644.59</v>
      </c>
      <c r="D30" s="116">
        <v>31868</v>
      </c>
      <c r="E30" s="117">
        <v>21422.9</v>
      </c>
      <c r="F30" s="117">
        <f t="shared" si="4"/>
        <v>94.604936543342149</v>
      </c>
      <c r="G30" s="117">
        <f t="shared" si="5"/>
        <v>67.22386092632108</v>
      </c>
      <c r="H30" s="77"/>
      <c r="L30" s="398"/>
    </row>
    <row r="31" spans="1:13" s="79" customFormat="1" ht="15.75" customHeight="1" x14ac:dyDescent="0.2">
      <c r="A31" s="270" t="s">
        <v>138</v>
      </c>
      <c r="B31" s="145" t="s">
        <v>139</v>
      </c>
      <c r="C31" s="147">
        <v>412701.07</v>
      </c>
      <c r="D31" s="116">
        <v>769650.84</v>
      </c>
      <c r="E31" s="117">
        <v>377470.6</v>
      </c>
      <c r="F31" s="117">
        <f t="shared" si="4"/>
        <v>91.463441080974178</v>
      </c>
      <c r="G31" s="117">
        <f t="shared" si="5"/>
        <v>49.04439524811017</v>
      </c>
      <c r="H31" s="65"/>
      <c r="J31" s="400"/>
    </row>
    <row r="32" spans="1:13" s="78" customFormat="1" ht="12.75" x14ac:dyDescent="0.2">
      <c r="A32" s="270" t="s">
        <v>143</v>
      </c>
      <c r="B32" s="145" t="s">
        <v>122</v>
      </c>
      <c r="C32" s="147">
        <v>1815.07</v>
      </c>
      <c r="D32" s="117">
        <v>6000</v>
      </c>
      <c r="E32" s="117">
        <v>1131.51</v>
      </c>
      <c r="F32" s="117">
        <f t="shared" si="4"/>
        <v>62.339744472664968</v>
      </c>
      <c r="G32" s="117">
        <f t="shared" si="5"/>
        <v>18.858499999999999</v>
      </c>
      <c r="H32" s="64"/>
    </row>
    <row r="33" spans="1:8" s="78" customFormat="1" ht="12.75" x14ac:dyDescent="0.2">
      <c r="A33" s="270" t="s">
        <v>142</v>
      </c>
      <c r="B33" s="145" t="s">
        <v>129</v>
      </c>
      <c r="C33" s="147">
        <v>9891.7900000000009</v>
      </c>
      <c r="D33" s="116">
        <v>25941</v>
      </c>
      <c r="E33" s="117">
        <v>13289.74</v>
      </c>
      <c r="F33" s="117">
        <f t="shared" si="4"/>
        <v>134.35121449201813</v>
      </c>
      <c r="G33" s="117">
        <f t="shared" si="5"/>
        <v>51.230638757179761</v>
      </c>
    </row>
    <row r="34" spans="1:8" s="78" customFormat="1" ht="12.75" x14ac:dyDescent="0.2">
      <c r="A34" s="270" t="s">
        <v>145</v>
      </c>
      <c r="B34" s="145" t="s">
        <v>146</v>
      </c>
      <c r="C34" s="147">
        <v>100</v>
      </c>
      <c r="D34" s="116">
        <v>1900</v>
      </c>
      <c r="E34" s="117">
        <v>510</v>
      </c>
      <c r="F34" s="117">
        <f t="shared" si="4"/>
        <v>509.99999999999994</v>
      </c>
      <c r="G34" s="117">
        <f t="shared" si="5"/>
        <v>26.842105263157894</v>
      </c>
      <c r="H34" s="162"/>
    </row>
    <row r="35" spans="1:8" s="81" customFormat="1" x14ac:dyDescent="0.25">
      <c r="A35" s="270" t="s">
        <v>147</v>
      </c>
      <c r="B35" s="144" t="s">
        <v>119</v>
      </c>
      <c r="C35" s="148">
        <v>953.59</v>
      </c>
      <c r="D35" s="117">
        <v>0</v>
      </c>
      <c r="E35" s="117">
        <v>0</v>
      </c>
      <c r="F35" s="117">
        <f t="shared" si="4"/>
        <v>0</v>
      </c>
      <c r="G35" s="117"/>
      <c r="H35" s="162"/>
    </row>
    <row r="36" spans="1:8" s="80" customFormat="1" ht="12.75" x14ac:dyDescent="0.2">
      <c r="A36" s="275" t="s">
        <v>185</v>
      </c>
      <c r="B36" s="144" t="s">
        <v>186</v>
      </c>
      <c r="C36" s="148">
        <v>7136.34</v>
      </c>
      <c r="D36" s="117">
        <v>0</v>
      </c>
      <c r="E36" s="117">
        <v>0</v>
      </c>
      <c r="F36" s="117">
        <f t="shared" si="4"/>
        <v>0</v>
      </c>
      <c r="G36" s="117"/>
      <c r="H36" s="163"/>
    </row>
    <row r="37" spans="1:8" s="80" customFormat="1" ht="18" thickBot="1" x14ac:dyDescent="0.35">
      <c r="A37" s="271" t="s">
        <v>265</v>
      </c>
      <c r="B37" s="276" t="s">
        <v>264</v>
      </c>
      <c r="C37" s="277"/>
      <c r="D37" s="273">
        <v>11260</v>
      </c>
      <c r="E37" s="397">
        <v>6580.21</v>
      </c>
      <c r="F37" s="278"/>
      <c r="G37" s="279">
        <f t="shared" si="5"/>
        <v>58.438809946714031</v>
      </c>
    </row>
    <row r="38" spans="1:8" s="80" customFormat="1" ht="12.75" x14ac:dyDescent="0.2">
      <c r="D38" s="64"/>
    </row>
    <row r="39" spans="1:8" s="80" customFormat="1" ht="12.75" x14ac:dyDescent="0.2">
      <c r="A39" s="119"/>
      <c r="B39" s="119"/>
      <c r="C39" s="119"/>
      <c r="D39" s="64"/>
    </row>
    <row r="40" spans="1:8" s="80" customFormat="1" ht="12.75" x14ac:dyDescent="0.2">
      <c r="A40" s="119"/>
      <c r="B40" s="119"/>
      <c r="C40" s="119"/>
      <c r="D40" s="64"/>
    </row>
    <row r="41" spans="1:8" s="59" customFormat="1" x14ac:dyDescent="0.25">
      <c r="A41" s="120"/>
      <c r="B41" s="120"/>
      <c r="C41" s="120"/>
      <c r="D41" s="77"/>
    </row>
    <row r="42" spans="1:8" s="78" customFormat="1" ht="12.75" x14ac:dyDescent="0.2">
      <c r="A42" s="119"/>
      <c r="B42" s="119"/>
      <c r="C42" s="119"/>
      <c r="D42" s="64"/>
    </row>
    <row r="43" spans="1:8" s="63" customFormat="1" x14ac:dyDescent="0.25">
      <c r="A43" s="164"/>
      <c r="B43" s="121"/>
      <c r="C43" s="121"/>
      <c r="D43" s="122"/>
    </row>
    <row r="44" spans="1:8" x14ac:dyDescent="0.25">
      <c r="A44" s="119"/>
      <c r="B44" s="119"/>
      <c r="C44" s="119"/>
      <c r="D44" s="64"/>
    </row>
    <row r="45" spans="1:8" x14ac:dyDescent="0.25">
      <c r="A45" s="119"/>
      <c r="B45" s="119"/>
      <c r="C45" s="119"/>
      <c r="D45" s="64"/>
    </row>
    <row r="46" spans="1:8" x14ac:dyDescent="0.25">
      <c r="A46" s="120"/>
      <c r="B46" s="120"/>
      <c r="C46" s="120"/>
      <c r="D46" s="77"/>
    </row>
    <row r="47" spans="1:8" x14ac:dyDescent="0.25">
      <c r="A47" s="119"/>
      <c r="B47" s="119"/>
      <c r="C47" s="119"/>
      <c r="D47" s="64"/>
    </row>
    <row r="48" spans="1:8" s="83" customFormat="1" ht="15.75" x14ac:dyDescent="0.25">
      <c r="A48" s="165"/>
      <c r="B48" s="123"/>
      <c r="C48" s="123"/>
      <c r="D48" s="124"/>
    </row>
    <row r="49" spans="1:4" s="59" customFormat="1" x14ac:dyDescent="0.25">
      <c r="A49" s="166"/>
      <c r="B49" s="125"/>
      <c r="C49" s="125"/>
      <c r="D49" s="77"/>
    </row>
    <row r="50" spans="1:4" x14ac:dyDescent="0.25">
      <c r="A50" s="119"/>
      <c r="B50" s="119"/>
      <c r="C50" s="119"/>
      <c r="D50" s="126"/>
    </row>
    <row r="51" spans="1:4" x14ac:dyDescent="0.25">
      <c r="A51" s="119"/>
      <c r="B51" s="119"/>
      <c r="C51" s="119"/>
      <c r="D51" s="80"/>
    </row>
    <row r="52" spans="1:4" x14ac:dyDescent="0.25">
      <c r="A52" s="119"/>
      <c r="B52" s="119"/>
      <c r="C52" s="119"/>
      <c r="D52" s="80"/>
    </row>
    <row r="53" spans="1:4" x14ac:dyDescent="0.25">
      <c r="A53" s="78"/>
      <c r="B53" s="78"/>
      <c r="C53" s="78"/>
      <c r="D53" s="80"/>
    </row>
    <row r="54" spans="1:4" x14ac:dyDescent="0.25">
      <c r="A54" s="78"/>
      <c r="B54" s="78"/>
      <c r="C54" s="78"/>
      <c r="D54" s="80"/>
    </row>
  </sheetData>
  <mergeCells count="5">
    <mergeCell ref="A3:D3"/>
    <mergeCell ref="A5:D5"/>
    <mergeCell ref="A7:D7"/>
    <mergeCell ref="A23:D23"/>
    <mergeCell ref="A1:H1"/>
  </mergeCells>
  <phoneticPr fontId="28" type="noConversion"/>
  <pageMargins left="0.7" right="0.7" top="0.75" bottom="0.75" header="0.3" footer="0.3"/>
  <pageSetup paperSize="9" scale="52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I28"/>
  <sheetViews>
    <sheetView workbookViewId="0">
      <selection activeCell="F27" sqref="F27"/>
    </sheetView>
  </sheetViews>
  <sheetFormatPr defaultRowHeight="15" x14ac:dyDescent="0.25"/>
  <cols>
    <col min="1" max="1" width="47.28515625" bestFit="1" customWidth="1"/>
    <col min="2" max="5" width="13" bestFit="1" customWidth="1"/>
  </cols>
  <sheetData>
    <row r="2" spans="1:9" ht="46.5" customHeight="1" x14ac:dyDescent="0.25">
      <c r="A2" s="606" t="s">
        <v>269</v>
      </c>
      <c r="B2" s="606"/>
      <c r="C2" s="606"/>
      <c r="D2" s="606"/>
      <c r="E2" s="606"/>
      <c r="F2" s="606"/>
      <c r="G2" s="606"/>
      <c r="H2" s="606"/>
      <c r="I2" s="606"/>
    </row>
    <row r="3" spans="1:9" ht="18" x14ac:dyDescent="0.25">
      <c r="A3" s="1"/>
      <c r="B3" s="1"/>
      <c r="C3" s="1"/>
    </row>
    <row r="4" spans="1:9" ht="15.75" x14ac:dyDescent="0.25">
      <c r="A4" s="606" t="s">
        <v>17</v>
      </c>
      <c r="B4" s="606"/>
      <c r="C4" s="622"/>
    </row>
    <row r="5" spans="1:9" ht="18" x14ac:dyDescent="0.25">
      <c r="A5" s="1"/>
      <c r="B5" s="1"/>
      <c r="C5" s="2"/>
    </row>
    <row r="6" spans="1:9" ht="15.75" x14ac:dyDescent="0.25">
      <c r="A6" s="606" t="s">
        <v>4</v>
      </c>
      <c r="B6" s="606"/>
      <c r="C6" s="623"/>
    </row>
    <row r="7" spans="1:9" ht="18" x14ac:dyDescent="0.25">
      <c r="A7" s="1"/>
      <c r="B7" s="1"/>
      <c r="C7" s="2"/>
    </row>
    <row r="8" spans="1:9" ht="15.75" x14ac:dyDescent="0.25">
      <c r="A8" s="606" t="s">
        <v>206</v>
      </c>
      <c r="B8" s="606"/>
      <c r="C8" s="628"/>
    </row>
    <row r="9" spans="1:9" ht="18.75" thickBot="1" x14ac:dyDescent="0.3">
      <c r="A9" s="1"/>
      <c r="B9" s="1"/>
      <c r="C9" s="2"/>
    </row>
    <row r="10" spans="1:9" ht="76.5" x14ac:dyDescent="0.25">
      <c r="A10" s="200" t="s">
        <v>207</v>
      </c>
      <c r="B10" s="201" t="s">
        <v>270</v>
      </c>
      <c r="C10" s="585" t="s">
        <v>242</v>
      </c>
      <c r="D10" s="586" t="s">
        <v>228</v>
      </c>
      <c r="E10" s="283" t="s">
        <v>256</v>
      </c>
      <c r="F10" s="587" t="s">
        <v>260</v>
      </c>
    </row>
    <row r="11" spans="1:9" ht="25.5" x14ac:dyDescent="0.25">
      <c r="A11" s="580">
        <v>1</v>
      </c>
      <c r="B11" s="580">
        <v>2</v>
      </c>
      <c r="C11" s="584">
        <v>3</v>
      </c>
      <c r="D11" s="580">
        <v>4</v>
      </c>
      <c r="E11" s="580" t="s">
        <v>275</v>
      </c>
      <c r="F11" s="580" t="s">
        <v>276</v>
      </c>
    </row>
    <row r="12" spans="1:9" ht="16.5" x14ac:dyDescent="0.25">
      <c r="A12" s="580"/>
      <c r="B12" s="580" t="s">
        <v>148</v>
      </c>
      <c r="C12" s="584" t="s">
        <v>148</v>
      </c>
      <c r="D12" s="580" t="s">
        <v>148</v>
      </c>
      <c r="E12" s="580" t="s">
        <v>195</v>
      </c>
      <c r="F12" s="580" t="s">
        <v>195</v>
      </c>
    </row>
    <row r="13" spans="1:9" ht="17.25" x14ac:dyDescent="0.3">
      <c r="A13" s="588" t="s">
        <v>208</v>
      </c>
      <c r="B13" s="589">
        <f>B14+B16</f>
        <v>469669.74</v>
      </c>
      <c r="C13" s="589">
        <f>C14+C16</f>
        <v>855352.84</v>
      </c>
      <c r="D13" s="589">
        <f>D14+D16</f>
        <v>427781.92999999993</v>
      </c>
      <c r="E13" s="590">
        <f>D13/B13*100</f>
        <v>91.081433093816074</v>
      </c>
      <c r="F13" s="591">
        <f>D13/C13*100</f>
        <v>50.012335260382137</v>
      </c>
      <c r="G13" s="84"/>
      <c r="H13" s="84"/>
      <c r="I13" s="84"/>
    </row>
    <row r="14" spans="1:9" ht="17.25" x14ac:dyDescent="0.3">
      <c r="A14" s="558" t="s">
        <v>267</v>
      </c>
      <c r="B14" s="559">
        <f>B15</f>
        <v>953.59</v>
      </c>
      <c r="C14" s="559">
        <f>C15</f>
        <v>1429.84</v>
      </c>
      <c r="D14" s="559">
        <f>D15</f>
        <v>859.36</v>
      </c>
      <c r="E14" s="286"/>
      <c r="F14" s="559">
        <f t="shared" ref="F14:F15" si="0">D14/C14*100</f>
        <v>60.101829575337106</v>
      </c>
      <c r="G14" s="84"/>
      <c r="H14" s="84"/>
      <c r="I14" s="84"/>
    </row>
    <row r="15" spans="1:9" ht="17.25" x14ac:dyDescent="0.3">
      <c r="A15" s="204" t="s">
        <v>266</v>
      </c>
      <c r="B15" s="560">
        <v>953.59</v>
      </c>
      <c r="C15" s="560">
        <v>1429.84</v>
      </c>
      <c r="D15" s="560">
        <v>859.36</v>
      </c>
      <c r="E15" s="286"/>
      <c r="F15" s="560">
        <f t="shared" si="0"/>
        <v>60.101829575337106</v>
      </c>
      <c r="G15" s="84"/>
      <c r="H15" s="84"/>
      <c r="I15" s="84"/>
    </row>
    <row r="16" spans="1:9" ht="17.25" x14ac:dyDescent="0.3">
      <c r="A16" s="558" t="s">
        <v>209</v>
      </c>
      <c r="B16" s="281">
        <f t="shared" ref="B16:C16" si="1">B17+B19+B21</f>
        <v>468716.14999999997</v>
      </c>
      <c r="C16" s="281">
        <f t="shared" si="1"/>
        <v>853923</v>
      </c>
      <c r="D16" s="281">
        <f>D17+D19+D21</f>
        <v>426922.56999999995</v>
      </c>
      <c r="E16" s="286">
        <f t="shared" ref="E16:E20" si="2">D16/B16*100</f>
        <v>91.083392368707578</v>
      </c>
      <c r="F16" s="287">
        <f t="shared" ref="F16:F22" si="3">D16/C16*100</f>
        <v>49.995441040936939</v>
      </c>
      <c r="G16" s="202"/>
      <c r="H16" s="203"/>
      <c r="I16" s="202"/>
    </row>
    <row r="17" spans="1:9" x14ac:dyDescent="0.25">
      <c r="A17" s="204" t="s">
        <v>210</v>
      </c>
      <c r="B17" s="205">
        <f>B18</f>
        <v>453168.74</v>
      </c>
      <c r="C17" s="205">
        <f>C18</f>
        <v>776466.68</v>
      </c>
      <c r="D17" s="205">
        <f>D18</f>
        <v>383137.41</v>
      </c>
      <c r="E17" s="205">
        <f t="shared" si="2"/>
        <v>84.546301671205299</v>
      </c>
      <c r="F17" s="402">
        <f t="shared" si="3"/>
        <v>49.343702681485304</v>
      </c>
      <c r="G17" s="59"/>
      <c r="H17" s="59"/>
      <c r="I17" s="59"/>
    </row>
    <row r="18" spans="1:9" x14ac:dyDescent="0.25">
      <c r="A18" s="206" t="s">
        <v>211</v>
      </c>
      <c r="B18" s="207">
        <v>453168.74</v>
      </c>
      <c r="C18" s="207">
        <v>776466.68</v>
      </c>
      <c r="D18" s="207">
        <v>383137.41</v>
      </c>
      <c r="E18" s="207">
        <f t="shared" si="2"/>
        <v>84.546301671205299</v>
      </c>
      <c r="F18" s="403">
        <f t="shared" si="3"/>
        <v>49.343702681485304</v>
      </c>
      <c r="G18" s="284"/>
    </row>
    <row r="19" spans="1:9" x14ac:dyDescent="0.25">
      <c r="A19" s="204" t="s">
        <v>212</v>
      </c>
      <c r="B19" s="205">
        <f>B20</f>
        <v>15547.41</v>
      </c>
      <c r="C19" s="205">
        <f>C20</f>
        <v>2600</v>
      </c>
      <c r="D19" s="205">
        <f>D20</f>
        <v>1662.5</v>
      </c>
      <c r="E19" s="205">
        <f t="shared" si="2"/>
        <v>10.693099365103254</v>
      </c>
      <c r="F19" s="402">
        <f t="shared" si="3"/>
        <v>63.942307692307686</v>
      </c>
      <c r="G19" s="59"/>
      <c r="H19" s="59"/>
      <c r="I19" s="59"/>
    </row>
    <row r="20" spans="1:9" x14ac:dyDescent="0.25">
      <c r="A20" s="206" t="s">
        <v>212</v>
      </c>
      <c r="B20" s="207">
        <v>15547.41</v>
      </c>
      <c r="C20" s="207">
        <v>2600</v>
      </c>
      <c r="D20" s="207">
        <v>1662.5</v>
      </c>
      <c r="E20" s="207">
        <f t="shared" si="2"/>
        <v>10.693099365103254</v>
      </c>
      <c r="F20" s="403">
        <f t="shared" si="3"/>
        <v>63.942307692307686</v>
      </c>
    </row>
    <row r="21" spans="1:9" x14ac:dyDescent="0.25">
      <c r="A21" s="204" t="s">
        <v>213</v>
      </c>
      <c r="B21" s="208">
        <f>B22</f>
        <v>0</v>
      </c>
      <c r="C21" s="208">
        <f>C22</f>
        <v>74856.320000000007</v>
      </c>
      <c r="D21" s="208">
        <f>D22</f>
        <v>42122.66</v>
      </c>
      <c r="E21" s="207"/>
      <c r="F21" s="208">
        <f t="shared" si="3"/>
        <v>56.271347562904509</v>
      </c>
      <c r="G21" s="59"/>
      <c r="H21" s="207"/>
      <c r="I21" s="59"/>
    </row>
    <row r="22" spans="1:9" ht="17.25" thickBot="1" x14ac:dyDescent="0.3">
      <c r="A22" s="209" t="s">
        <v>214</v>
      </c>
      <c r="B22" s="285"/>
      <c r="C22" s="154">
        <v>74856.320000000007</v>
      </c>
      <c r="D22" s="282">
        <v>42122.66</v>
      </c>
      <c r="E22" s="207"/>
      <c r="F22" s="403">
        <f t="shared" si="3"/>
        <v>56.271347562904509</v>
      </c>
    </row>
    <row r="23" spans="1:9" x14ac:dyDescent="0.25">
      <c r="B23" s="280"/>
    </row>
    <row r="24" spans="1:9" x14ac:dyDescent="0.25">
      <c r="B24" s="43"/>
    </row>
    <row r="25" spans="1:9" x14ac:dyDescent="0.25">
      <c r="B25" s="280"/>
    </row>
    <row r="26" spans="1:9" x14ac:dyDescent="0.25">
      <c r="B26" s="43"/>
    </row>
    <row r="27" spans="1:9" x14ac:dyDescent="0.25">
      <c r="B27" s="280"/>
    </row>
    <row r="28" spans="1:9" x14ac:dyDescent="0.25">
      <c r="B28" s="43"/>
    </row>
  </sheetData>
  <mergeCells count="4">
    <mergeCell ref="A2:I2"/>
    <mergeCell ref="A4:C4"/>
    <mergeCell ref="A6:C6"/>
    <mergeCell ref="A8:C8"/>
  </mergeCells>
  <pageMargins left="0.7" right="0.7" top="0.75" bottom="0.75" header="0.3" footer="0.3"/>
  <pageSetup paperSize="9" scale="96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6"/>
  <sheetViews>
    <sheetView workbookViewId="0">
      <selection activeCell="E7" sqref="E7:I7"/>
    </sheetView>
  </sheetViews>
  <sheetFormatPr defaultRowHeight="15" x14ac:dyDescent="0.25"/>
  <cols>
    <col min="4" max="4" width="44.140625" customWidth="1"/>
    <col min="5" max="5" width="26.85546875" customWidth="1"/>
  </cols>
  <sheetData>
    <row r="1" spans="1:12" ht="64.5" customHeight="1" x14ac:dyDescent="0.25">
      <c r="A1" s="606" t="s">
        <v>269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</row>
    <row r="2" spans="1:12" ht="15.75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ht="15.75" x14ac:dyDescent="0.25">
      <c r="A3" s="198"/>
      <c r="B3" s="198"/>
      <c r="C3" s="198"/>
      <c r="D3" s="223" t="s">
        <v>17</v>
      </c>
      <c r="E3" s="223"/>
      <c r="F3" s="223"/>
      <c r="G3" s="223"/>
      <c r="H3" s="223"/>
      <c r="I3" s="223"/>
      <c r="J3" s="223"/>
      <c r="K3" s="199"/>
      <c r="L3" s="199"/>
    </row>
    <row r="5" spans="1:12" ht="15.75" customHeight="1" x14ac:dyDescent="0.25">
      <c r="A5" s="606" t="s">
        <v>215</v>
      </c>
      <c r="B5" s="606"/>
      <c r="C5" s="606"/>
      <c r="D5" s="606"/>
      <c r="E5" s="606"/>
      <c r="F5" s="606"/>
      <c r="G5" s="606"/>
      <c r="H5" s="606"/>
      <c r="I5" s="606"/>
    </row>
    <row r="6" spans="1:12" ht="18.75" thickBot="1" x14ac:dyDescent="0.3">
      <c r="A6" s="1"/>
      <c r="B6" s="1"/>
      <c r="C6" s="1"/>
      <c r="D6" s="1"/>
      <c r="E6" s="1"/>
      <c r="F6" s="1"/>
      <c r="G6" s="2"/>
      <c r="H6" s="2"/>
      <c r="I6" s="2"/>
    </row>
    <row r="7" spans="1:12" ht="89.25" x14ac:dyDescent="0.25">
      <c r="A7" s="3" t="s">
        <v>5</v>
      </c>
      <c r="B7" s="213" t="s">
        <v>6</v>
      </c>
      <c r="C7" s="213" t="s">
        <v>7</v>
      </c>
      <c r="D7" s="213" t="s">
        <v>216</v>
      </c>
      <c r="E7" s="118" t="s">
        <v>270</v>
      </c>
      <c r="F7" s="563" t="s">
        <v>242</v>
      </c>
      <c r="G7" s="562" t="s">
        <v>228</v>
      </c>
      <c r="H7" s="262" t="s">
        <v>256</v>
      </c>
      <c r="I7" s="564" t="s">
        <v>260</v>
      </c>
    </row>
    <row r="8" spans="1:12" x14ac:dyDescent="0.25">
      <c r="A8" s="214">
        <v>8</v>
      </c>
      <c r="B8" s="214"/>
      <c r="C8" s="214"/>
      <c r="D8" s="214" t="s">
        <v>217</v>
      </c>
      <c r="E8" s="214">
        <v>0</v>
      </c>
      <c r="F8" s="215">
        <v>0</v>
      </c>
      <c r="G8" s="215">
        <v>0</v>
      </c>
      <c r="H8" s="215">
        <v>0</v>
      </c>
      <c r="I8" s="215">
        <v>0</v>
      </c>
    </row>
    <row r="9" spans="1:12" x14ac:dyDescent="0.25">
      <c r="A9" s="214"/>
      <c r="B9" s="216">
        <v>84</v>
      </c>
      <c r="C9" s="216"/>
      <c r="D9" s="216" t="s">
        <v>218</v>
      </c>
      <c r="E9" s="216">
        <v>0</v>
      </c>
      <c r="F9" s="215">
        <v>0</v>
      </c>
      <c r="G9" s="215">
        <v>0</v>
      </c>
      <c r="H9" s="215">
        <v>0</v>
      </c>
      <c r="I9" s="215">
        <v>0</v>
      </c>
    </row>
    <row r="10" spans="1:12" x14ac:dyDescent="0.25">
      <c r="A10" s="217"/>
      <c r="B10" s="217"/>
      <c r="C10" s="145">
        <v>81</v>
      </c>
      <c r="D10" s="144" t="s">
        <v>219</v>
      </c>
      <c r="E10" s="144">
        <v>0</v>
      </c>
      <c r="F10" s="215">
        <v>0</v>
      </c>
      <c r="G10" s="215">
        <v>0</v>
      </c>
      <c r="H10" s="215">
        <v>0</v>
      </c>
      <c r="I10" s="215">
        <v>0</v>
      </c>
    </row>
    <row r="11" spans="1:12" ht="25.5" x14ac:dyDescent="0.25">
      <c r="A11" s="218">
        <v>5</v>
      </c>
      <c r="B11" s="218"/>
      <c r="C11" s="218"/>
      <c r="D11" s="219" t="s">
        <v>220</v>
      </c>
      <c r="E11" s="219">
        <v>0</v>
      </c>
      <c r="F11" s="215">
        <v>0</v>
      </c>
      <c r="G11" s="215">
        <v>0</v>
      </c>
      <c r="H11" s="215">
        <v>0</v>
      </c>
      <c r="I11" s="215">
        <v>0</v>
      </c>
    </row>
    <row r="12" spans="1:12" ht="25.5" x14ac:dyDescent="0.25">
      <c r="A12" s="216"/>
      <c r="B12" s="216">
        <v>54</v>
      </c>
      <c r="C12" s="216"/>
      <c r="D12" s="220" t="s">
        <v>221</v>
      </c>
      <c r="E12" s="220">
        <v>0</v>
      </c>
      <c r="F12" s="215"/>
      <c r="G12" s="215"/>
      <c r="H12" s="215">
        <v>0</v>
      </c>
      <c r="I12" s="221">
        <v>0</v>
      </c>
    </row>
    <row r="13" spans="1:12" x14ac:dyDescent="0.25">
      <c r="A13" s="216"/>
      <c r="B13" s="216"/>
      <c r="C13" s="145">
        <v>11</v>
      </c>
      <c r="D13" s="145" t="s">
        <v>9</v>
      </c>
      <c r="E13" s="145">
        <v>0</v>
      </c>
      <c r="F13" s="215">
        <v>0</v>
      </c>
      <c r="G13" s="215">
        <v>0</v>
      </c>
      <c r="H13" s="215">
        <v>0</v>
      </c>
      <c r="I13" s="221">
        <v>0</v>
      </c>
    </row>
    <row r="14" spans="1:12" x14ac:dyDescent="0.25">
      <c r="A14" s="216"/>
      <c r="B14" s="216"/>
      <c r="C14" s="145">
        <v>31</v>
      </c>
      <c r="D14" s="145" t="s">
        <v>222</v>
      </c>
      <c r="E14" s="145">
        <v>0</v>
      </c>
      <c r="F14" s="215"/>
      <c r="G14" s="215">
        <v>0</v>
      </c>
      <c r="H14" s="215">
        <v>0</v>
      </c>
      <c r="I14" s="221">
        <v>0</v>
      </c>
    </row>
    <row r="15" spans="1:12" x14ac:dyDescent="0.25">
      <c r="A15" s="167"/>
      <c r="B15" s="167"/>
      <c r="C15" s="222">
        <v>52</v>
      </c>
      <c r="D15" s="167" t="s">
        <v>223</v>
      </c>
      <c r="E15" s="167">
        <v>0</v>
      </c>
      <c r="F15" s="167">
        <v>0</v>
      </c>
      <c r="G15" s="167">
        <v>0</v>
      </c>
      <c r="H15" s="167">
        <v>0</v>
      </c>
      <c r="I15" s="167">
        <v>0</v>
      </c>
    </row>
    <row r="16" spans="1:12" x14ac:dyDescent="0.25">
      <c r="A16" s="167"/>
      <c r="B16" s="167"/>
      <c r="C16" s="167"/>
      <c r="D16" s="167"/>
      <c r="E16" s="167">
        <v>0</v>
      </c>
      <c r="F16" s="167">
        <v>0</v>
      </c>
      <c r="G16" s="167">
        <v>0</v>
      </c>
      <c r="H16" s="167">
        <v>0</v>
      </c>
      <c r="I16" s="167">
        <v>0</v>
      </c>
    </row>
  </sheetData>
  <mergeCells count="2">
    <mergeCell ref="A5:I5"/>
    <mergeCell ref="A1:L1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J461"/>
  <sheetViews>
    <sheetView tabSelected="1" zoomScaleNormal="100" workbookViewId="0">
      <selection activeCell="H16" sqref="H16"/>
    </sheetView>
  </sheetViews>
  <sheetFormatPr defaultRowHeight="15" x14ac:dyDescent="0.25"/>
  <cols>
    <col min="1" max="1" width="7.42578125" bestFit="1" customWidth="1"/>
    <col min="2" max="2" width="6" customWidth="1"/>
    <col min="3" max="3" width="12.5703125" customWidth="1"/>
    <col min="4" max="4" width="65.7109375" customWidth="1"/>
    <col min="5" max="5" width="25.28515625" customWidth="1"/>
    <col min="6" max="6" width="15.42578125" bestFit="1" customWidth="1"/>
    <col min="7" max="7" width="21.5703125" customWidth="1"/>
    <col min="8" max="9" width="12.85546875" bestFit="1" customWidth="1"/>
  </cols>
  <sheetData>
    <row r="1" spans="1:32" ht="18" x14ac:dyDescent="0.25">
      <c r="A1" s="1"/>
      <c r="B1" s="1"/>
      <c r="C1" s="1"/>
      <c r="D1" s="1"/>
      <c r="E1" s="2"/>
      <c r="F1" s="2"/>
    </row>
    <row r="2" spans="1:32" ht="18" customHeight="1" x14ac:dyDescent="0.25">
      <c r="A2" s="606" t="s">
        <v>16</v>
      </c>
      <c r="B2" s="606"/>
      <c r="C2" s="606"/>
      <c r="D2" s="606"/>
      <c r="E2" s="606"/>
      <c r="F2" s="606"/>
      <c r="G2" s="606"/>
    </row>
    <row r="3" spans="1:32" ht="18" x14ac:dyDescent="0.25">
      <c r="A3" s="1"/>
      <c r="B3" s="1"/>
      <c r="C3" s="1"/>
      <c r="D3" s="1"/>
      <c r="E3" s="2"/>
      <c r="F3" s="2"/>
    </row>
    <row r="4" spans="1:32" x14ac:dyDescent="0.25">
      <c r="A4" s="59" t="s">
        <v>245</v>
      </c>
      <c r="B4" s="59"/>
      <c r="C4" s="5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</row>
    <row r="5" spans="1:32" s="86" customFormat="1" ht="57" customHeight="1" x14ac:dyDescent="0.3">
      <c r="A5" s="606" t="s">
        <v>268</v>
      </c>
      <c r="B5" s="606"/>
      <c r="C5" s="606"/>
      <c r="D5" s="606"/>
      <c r="E5" s="606"/>
      <c r="F5" s="606"/>
      <c r="G5" s="606"/>
      <c r="H5" s="60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</row>
    <row r="6" spans="1:32" s="17" customFormat="1" ht="25.5" customHeight="1" x14ac:dyDescent="0.25">
      <c r="A6" s="712" t="s">
        <v>16</v>
      </c>
      <c r="B6" s="712"/>
      <c r="C6" s="712"/>
      <c r="D6" s="712"/>
      <c r="E6" s="712"/>
      <c r="F6" s="712"/>
      <c r="G6"/>
      <c r="H6"/>
      <c r="I6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</row>
    <row r="7" spans="1:32" s="16" customFormat="1" ht="15" customHeight="1" thickBot="1" x14ac:dyDescent="0.3">
      <c r="A7" s="1"/>
      <c r="B7" s="1"/>
      <c r="C7" s="1"/>
      <c r="D7" s="1"/>
      <c r="E7" s="1"/>
      <c r="F7" s="2"/>
      <c r="G7"/>
      <c r="H7"/>
      <c r="I7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</row>
    <row r="8" spans="1:32" ht="66" x14ac:dyDescent="0.25">
      <c r="A8" s="701" t="s">
        <v>18</v>
      </c>
      <c r="B8" s="702"/>
      <c r="C8" s="703"/>
      <c r="D8" s="436" t="s">
        <v>19</v>
      </c>
      <c r="E8" s="437" t="s">
        <v>254</v>
      </c>
      <c r="F8" s="561" t="s">
        <v>242</v>
      </c>
      <c r="G8" s="422" t="s">
        <v>255</v>
      </c>
      <c r="H8" s="3" t="s">
        <v>256</v>
      </c>
      <c r="I8" s="565" t="s">
        <v>257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1:32" ht="16.5" x14ac:dyDescent="0.25">
      <c r="A9" s="633">
        <v>1</v>
      </c>
      <c r="B9" s="634"/>
      <c r="C9" s="635"/>
      <c r="D9" s="592">
        <v>2</v>
      </c>
      <c r="E9" s="574">
        <v>3</v>
      </c>
      <c r="F9" s="574">
        <v>4</v>
      </c>
      <c r="G9" s="574">
        <v>5</v>
      </c>
      <c r="H9" s="580" t="s">
        <v>271</v>
      </c>
      <c r="I9" s="580" t="s">
        <v>272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</row>
    <row r="10" spans="1:32" ht="16.5" x14ac:dyDescent="0.25">
      <c r="A10" s="593"/>
      <c r="B10" s="594"/>
      <c r="C10" s="595"/>
      <c r="D10" s="596"/>
      <c r="E10" s="584" t="s">
        <v>148</v>
      </c>
      <c r="F10" s="584" t="s">
        <v>148</v>
      </c>
      <c r="G10" s="584" t="s">
        <v>148</v>
      </c>
      <c r="H10" s="580" t="s">
        <v>195</v>
      </c>
      <c r="I10" s="580" t="s">
        <v>195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</row>
    <row r="11" spans="1:32" s="11" customFormat="1" ht="18" x14ac:dyDescent="0.25">
      <c r="A11" s="704" t="s">
        <v>159</v>
      </c>
      <c r="B11" s="705"/>
      <c r="C11" s="706"/>
      <c r="D11" s="438"/>
      <c r="E11" s="423">
        <f>E12+E204</f>
        <v>469669.42000000004</v>
      </c>
      <c r="F11" s="423">
        <f>F12+F204</f>
        <v>855352.84</v>
      </c>
      <c r="G11" s="423">
        <f>G12+G204</f>
        <v>427781.93000000005</v>
      </c>
      <c r="H11" s="555">
        <f t="shared" ref="H11:H61" si="0">G11/E11*100</f>
        <v>91.081495150354911</v>
      </c>
      <c r="I11" s="555">
        <f>G11/F11*100</f>
        <v>50.012335260382144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s="12" customFormat="1" x14ac:dyDescent="0.25">
      <c r="A12" s="698"/>
      <c r="B12" s="699"/>
      <c r="C12" s="700"/>
      <c r="D12" s="293" t="s">
        <v>176</v>
      </c>
      <c r="E12" s="168">
        <f t="shared" ref="E12" si="1">E13+E61+E170+E177+E198</f>
        <v>45161.490000000005</v>
      </c>
      <c r="F12" s="168">
        <f>F13+F61+F170+F177+F198</f>
        <v>55310.84</v>
      </c>
      <c r="G12" s="168">
        <f>G13+G61+G170+G177+G198</f>
        <v>37400.649999999994</v>
      </c>
      <c r="H12" s="439">
        <f t="shared" si="0"/>
        <v>82.815358837806258</v>
      </c>
      <c r="I12" s="439">
        <f>G12/F12*100</f>
        <v>67.619023685049797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s="37" customFormat="1" ht="25.5" x14ac:dyDescent="0.25">
      <c r="A13" s="713" t="s">
        <v>25</v>
      </c>
      <c r="B13" s="714"/>
      <c r="C13" s="715"/>
      <c r="D13" s="412" t="s">
        <v>246</v>
      </c>
      <c r="E13" s="169">
        <f t="shared" ref="E13" si="2">E14+E54</f>
        <v>22644.59</v>
      </c>
      <c r="F13" s="169">
        <f t="shared" ref="F13" si="3">F14+F54</f>
        <v>31868</v>
      </c>
      <c r="G13" s="169">
        <f>G14+G54</f>
        <v>22552.399999999998</v>
      </c>
      <c r="H13" s="440">
        <f t="shared" si="0"/>
        <v>99.592882891675217</v>
      </c>
      <c r="I13" s="440">
        <f t="shared" ref="I13:I61" si="4">G13/F13*100</f>
        <v>70.768168695870457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</row>
    <row r="14" spans="1:32" x14ac:dyDescent="0.25">
      <c r="A14" s="716" t="s">
        <v>26</v>
      </c>
      <c r="B14" s="717"/>
      <c r="C14" s="718"/>
      <c r="D14" s="413" t="s">
        <v>11</v>
      </c>
      <c r="E14" s="170">
        <f>E16+E45</f>
        <v>21532.78</v>
      </c>
      <c r="F14" s="170">
        <f>F16+F45</f>
        <v>31868</v>
      </c>
      <c r="G14" s="170">
        <f>G16+G45</f>
        <v>21422.899999999998</v>
      </c>
      <c r="H14" s="441">
        <f t="shared" si="0"/>
        <v>99.489708249468947</v>
      </c>
      <c r="I14" s="441">
        <f t="shared" si="4"/>
        <v>67.223860926321066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x14ac:dyDescent="0.25">
      <c r="A15" s="689" t="s">
        <v>155</v>
      </c>
      <c r="B15" s="690"/>
      <c r="C15" s="691"/>
      <c r="D15" s="410" t="s">
        <v>9</v>
      </c>
      <c r="E15" s="46"/>
      <c r="F15" s="56"/>
      <c r="G15" s="56"/>
      <c r="H15" s="442"/>
      <c r="I15" s="442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ht="14.25" customHeight="1" x14ac:dyDescent="0.25">
      <c r="A16" s="692">
        <v>3</v>
      </c>
      <c r="B16" s="693"/>
      <c r="C16" s="694"/>
      <c r="D16" s="411" t="s">
        <v>13</v>
      </c>
      <c r="E16" s="171">
        <f>E17+E42</f>
        <v>18277.099999999999</v>
      </c>
      <c r="F16" s="171">
        <f t="shared" ref="F16:G16" si="5">F17+F42</f>
        <v>27481</v>
      </c>
      <c r="G16" s="171">
        <f t="shared" si="5"/>
        <v>18294.419999999998</v>
      </c>
      <c r="H16" s="443">
        <f t="shared" si="0"/>
        <v>100.09476339244191</v>
      </c>
      <c r="I16" s="443">
        <f t="shared" si="4"/>
        <v>66.571158254794213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s="28" customFormat="1" x14ac:dyDescent="0.25">
      <c r="A17" s="695">
        <v>32</v>
      </c>
      <c r="B17" s="696"/>
      <c r="C17" s="697"/>
      <c r="D17" s="294" t="s">
        <v>20</v>
      </c>
      <c r="E17" s="172">
        <f>E18+E22+E27+E36</f>
        <v>17858.82</v>
      </c>
      <c r="F17" s="172">
        <f t="shared" ref="F17:G17" si="6">F18+F22+F27+F36</f>
        <v>27231</v>
      </c>
      <c r="G17" s="172">
        <f t="shared" si="6"/>
        <v>18206.48</v>
      </c>
      <c r="H17" s="444">
        <f t="shared" si="0"/>
        <v>101.94671316469956</v>
      </c>
      <c r="I17" s="444">
        <f t="shared" si="4"/>
        <v>66.859388197275166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x14ac:dyDescent="0.25">
      <c r="A18" s="445">
        <v>321</v>
      </c>
      <c r="B18" s="35"/>
      <c r="C18" s="36"/>
      <c r="D18" s="295" t="s">
        <v>27</v>
      </c>
      <c r="E18" s="158">
        <f>E19+E20+E21</f>
        <v>738.68000000000006</v>
      </c>
      <c r="F18" s="158">
        <f>F19+F20+F21</f>
        <v>1668</v>
      </c>
      <c r="G18" s="158">
        <f t="shared" ref="G18" si="7">G19+G20+G21</f>
        <v>548.14</v>
      </c>
      <c r="H18" s="446">
        <f t="shared" si="0"/>
        <v>74.20533925380407</v>
      </c>
      <c r="I18" s="446">
        <f t="shared" si="4"/>
        <v>32.862110311750598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1:32" x14ac:dyDescent="0.25">
      <c r="A19" s="743">
        <v>3211</v>
      </c>
      <c r="B19" s="744"/>
      <c r="C19" s="745"/>
      <c r="D19" s="288" t="s">
        <v>28</v>
      </c>
      <c r="E19" s="356">
        <v>636.23</v>
      </c>
      <c r="F19" s="173">
        <v>1228</v>
      </c>
      <c r="G19" s="173">
        <v>478.14</v>
      </c>
      <c r="H19" s="447">
        <f t="shared" si="0"/>
        <v>75.152067648491894</v>
      </c>
      <c r="I19" s="447">
        <f t="shared" si="4"/>
        <v>38.936482084690553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1:32" x14ac:dyDescent="0.25">
      <c r="A20" s="448">
        <v>3213</v>
      </c>
      <c r="B20" s="5"/>
      <c r="C20" s="6"/>
      <c r="D20" s="288" t="s">
        <v>29</v>
      </c>
      <c r="E20" s="356">
        <v>102.45</v>
      </c>
      <c r="F20" s="173">
        <v>440</v>
      </c>
      <c r="G20" s="173">
        <v>70</v>
      </c>
      <c r="H20" s="447">
        <f t="shared" si="0"/>
        <v>68.326012689116638</v>
      </c>
      <c r="I20" s="447">
        <f t="shared" si="4"/>
        <v>15.909090909090908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1:32" ht="15.75" customHeight="1" x14ac:dyDescent="0.25">
      <c r="A21" s="448">
        <v>3214</v>
      </c>
      <c r="B21" s="5"/>
      <c r="C21" s="6"/>
      <c r="D21" s="288" t="s">
        <v>30</v>
      </c>
      <c r="E21" s="356">
        <v>0</v>
      </c>
      <c r="F21" s="173"/>
      <c r="G21" s="173"/>
      <c r="H21" s="447"/>
      <c r="I21" s="447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1:32" s="28" customFormat="1" x14ac:dyDescent="0.25">
      <c r="A22" s="449"/>
      <c r="B22" s="29">
        <v>322</v>
      </c>
      <c r="C22" s="31"/>
      <c r="D22" s="290" t="s">
        <v>31</v>
      </c>
      <c r="E22" s="158">
        <f t="shared" ref="E22" si="8">E23+E24+E25+E26</f>
        <v>10561.06</v>
      </c>
      <c r="F22" s="158">
        <f t="shared" ref="F22:G22" si="9">F23+F24+F25+F26</f>
        <v>11740</v>
      </c>
      <c r="G22" s="158">
        <f t="shared" si="9"/>
        <v>10986.73</v>
      </c>
      <c r="H22" s="446">
        <f t="shared" si="0"/>
        <v>104.03056132623053</v>
      </c>
      <c r="I22" s="446">
        <f t="shared" si="4"/>
        <v>93.58373083475297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1:32" x14ac:dyDescent="0.25">
      <c r="A23" s="636">
        <v>3221</v>
      </c>
      <c r="B23" s="637"/>
      <c r="C23" s="638"/>
      <c r="D23" s="417" t="s">
        <v>32</v>
      </c>
      <c r="E23" s="356">
        <v>2274.9899999999998</v>
      </c>
      <c r="F23" s="173">
        <v>4400</v>
      </c>
      <c r="G23" s="173">
        <v>3532.74</v>
      </c>
      <c r="H23" s="447">
        <f t="shared" si="0"/>
        <v>155.28595730091121</v>
      </c>
      <c r="I23" s="447">
        <f t="shared" si="4"/>
        <v>80.289545454545447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</row>
    <row r="24" spans="1:32" x14ac:dyDescent="0.25">
      <c r="A24" s="636">
        <v>3223</v>
      </c>
      <c r="B24" s="637"/>
      <c r="C24" s="638"/>
      <c r="D24" s="417" t="s">
        <v>33</v>
      </c>
      <c r="E24" s="356">
        <v>8006.07</v>
      </c>
      <c r="F24" s="173">
        <v>7060</v>
      </c>
      <c r="G24" s="173">
        <v>7060.38</v>
      </c>
      <c r="H24" s="447">
        <f t="shared" si="0"/>
        <v>88.187837478313341</v>
      </c>
      <c r="I24" s="447">
        <f t="shared" si="4"/>
        <v>100.00538243626063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1:32" x14ac:dyDescent="0.25">
      <c r="A25" s="636">
        <v>3225</v>
      </c>
      <c r="B25" s="637"/>
      <c r="C25" s="638"/>
      <c r="D25" s="417" t="s">
        <v>34</v>
      </c>
      <c r="E25" s="356">
        <v>0</v>
      </c>
      <c r="F25" s="173">
        <v>0</v>
      </c>
      <c r="G25" s="173">
        <v>0</v>
      </c>
      <c r="H25" s="447"/>
      <c r="I25" s="447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1:32" x14ac:dyDescent="0.25">
      <c r="A26" s="448"/>
      <c r="B26" s="41">
        <v>3227</v>
      </c>
      <c r="C26" s="42"/>
      <c r="D26" s="417" t="s">
        <v>35</v>
      </c>
      <c r="E26" s="356">
        <v>280</v>
      </c>
      <c r="F26" s="173">
        <v>280</v>
      </c>
      <c r="G26" s="173">
        <v>393.61</v>
      </c>
      <c r="H26" s="447">
        <f t="shared" si="0"/>
        <v>140.57500000000002</v>
      </c>
      <c r="I26" s="447">
        <f t="shared" si="4"/>
        <v>140.57500000000002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32" x14ac:dyDescent="0.25">
      <c r="A27" s="449"/>
      <c r="B27" s="29">
        <v>323</v>
      </c>
      <c r="C27" s="31"/>
      <c r="D27" s="290" t="s">
        <v>36</v>
      </c>
      <c r="E27" s="158">
        <f t="shared" ref="E27" si="10">E28+E29+E30+E31+E32+E33+E34+E35</f>
        <v>6489.08</v>
      </c>
      <c r="F27" s="158">
        <f t="shared" ref="F27:G27" si="11">F28+F29+F30+F31+F32+F33+F34+F35</f>
        <v>11550</v>
      </c>
      <c r="G27" s="158">
        <f t="shared" si="11"/>
        <v>6601.61</v>
      </c>
      <c r="H27" s="446">
        <f t="shared" si="0"/>
        <v>101.73414413137148</v>
      </c>
      <c r="I27" s="446">
        <f t="shared" si="4"/>
        <v>57.156796536796541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1:32" x14ac:dyDescent="0.25">
      <c r="A28" s="448"/>
      <c r="B28" s="5"/>
      <c r="C28" s="6">
        <v>3231</v>
      </c>
      <c r="D28" s="288" t="s">
        <v>37</v>
      </c>
      <c r="E28" s="46">
        <v>958.35</v>
      </c>
      <c r="F28" s="56">
        <v>1700</v>
      </c>
      <c r="G28" s="56">
        <v>1010.01</v>
      </c>
      <c r="H28" s="442">
        <f t="shared" si="0"/>
        <v>105.39051494756613</v>
      </c>
      <c r="I28" s="442">
        <f t="shared" si="4"/>
        <v>59.412352941176472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32" x14ac:dyDescent="0.25">
      <c r="A29" s="448"/>
      <c r="B29" s="7">
        <v>3233</v>
      </c>
      <c r="C29" s="6"/>
      <c r="D29" s="288" t="s">
        <v>38</v>
      </c>
      <c r="E29" s="46">
        <v>0</v>
      </c>
      <c r="F29" s="56">
        <v>0</v>
      </c>
      <c r="G29" s="56">
        <v>0</v>
      </c>
      <c r="H29" s="442"/>
      <c r="I29" s="442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</row>
    <row r="30" spans="1:32" x14ac:dyDescent="0.25">
      <c r="A30" s="448"/>
      <c r="B30" s="7">
        <v>3234</v>
      </c>
      <c r="C30" s="6"/>
      <c r="D30" s="288" t="s">
        <v>39</v>
      </c>
      <c r="E30" s="46">
        <v>3323.96</v>
      </c>
      <c r="F30" s="56">
        <v>6100</v>
      </c>
      <c r="G30" s="56">
        <v>2829.1</v>
      </c>
      <c r="H30" s="442">
        <f t="shared" si="0"/>
        <v>85.112335888518516</v>
      </c>
      <c r="I30" s="442">
        <f t="shared" si="4"/>
        <v>46.37868852459016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1:32" s="28" customFormat="1" ht="15" customHeight="1" x14ac:dyDescent="0.25">
      <c r="A31" s="448"/>
      <c r="B31" s="7">
        <v>3235</v>
      </c>
      <c r="C31" s="6"/>
      <c r="D31" s="288" t="s">
        <v>40</v>
      </c>
      <c r="E31" s="46">
        <v>0</v>
      </c>
      <c r="F31" s="56">
        <v>0</v>
      </c>
      <c r="G31" s="56">
        <v>0</v>
      </c>
      <c r="H31" s="442"/>
      <c r="I31" s="442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</row>
    <row r="32" spans="1:32" x14ac:dyDescent="0.25">
      <c r="A32" s="448"/>
      <c r="B32" s="7">
        <v>3236</v>
      </c>
      <c r="C32" s="6"/>
      <c r="D32" s="288" t="s">
        <v>41</v>
      </c>
      <c r="E32" s="46">
        <v>1576.77</v>
      </c>
      <c r="F32" s="46">
        <v>2150</v>
      </c>
      <c r="G32" s="46">
        <v>2027.5</v>
      </c>
      <c r="H32" s="451">
        <f t="shared" si="0"/>
        <v>128.58565294874967</v>
      </c>
      <c r="I32" s="451">
        <f t="shared" si="4"/>
        <v>94.302325581395351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</row>
    <row r="33" spans="1:32" x14ac:dyDescent="0.25">
      <c r="A33" s="448"/>
      <c r="B33" s="7">
        <v>3237</v>
      </c>
      <c r="C33" s="6"/>
      <c r="D33" s="288" t="s">
        <v>42</v>
      </c>
      <c r="E33" s="46">
        <v>0</v>
      </c>
      <c r="F33" s="56">
        <v>200</v>
      </c>
      <c r="G33" s="56">
        <v>105</v>
      </c>
      <c r="H33" s="442"/>
      <c r="I33" s="442">
        <f t="shared" si="4"/>
        <v>52.5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</row>
    <row r="34" spans="1:32" x14ac:dyDescent="0.25">
      <c r="A34" s="448"/>
      <c r="B34" s="7">
        <v>3238</v>
      </c>
      <c r="C34" s="6"/>
      <c r="D34" s="288" t="s">
        <v>43</v>
      </c>
      <c r="E34" s="46">
        <v>630</v>
      </c>
      <c r="F34" s="46">
        <v>1400</v>
      </c>
      <c r="G34" s="46">
        <v>630</v>
      </c>
      <c r="H34" s="451">
        <f t="shared" si="0"/>
        <v>100</v>
      </c>
      <c r="I34" s="451">
        <f t="shared" si="4"/>
        <v>45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</row>
    <row r="35" spans="1:32" ht="16.5" customHeight="1" x14ac:dyDescent="0.25">
      <c r="A35" s="448"/>
      <c r="B35" s="7">
        <v>3239</v>
      </c>
      <c r="C35" s="6"/>
      <c r="D35" s="288" t="s">
        <v>44</v>
      </c>
      <c r="E35" s="46">
        <v>0</v>
      </c>
      <c r="F35" s="56">
        <v>0</v>
      </c>
      <c r="G35" s="56">
        <v>0</v>
      </c>
      <c r="H35" s="442"/>
      <c r="I35" s="442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</row>
    <row r="36" spans="1:32" ht="23.25" customHeight="1" x14ac:dyDescent="0.25">
      <c r="A36" s="449"/>
      <c r="B36" s="29">
        <v>329</v>
      </c>
      <c r="C36" s="30"/>
      <c r="D36" s="296" t="s">
        <v>45</v>
      </c>
      <c r="E36" s="158">
        <f t="shared" ref="E36" si="12">E37+E38+E39+E40+E41</f>
        <v>70</v>
      </c>
      <c r="F36" s="158">
        <f t="shared" ref="F36:G36" si="13">F37+F38+F39+F40+F41</f>
        <v>2273</v>
      </c>
      <c r="G36" s="158">
        <f t="shared" si="13"/>
        <v>70</v>
      </c>
      <c r="H36" s="446">
        <f t="shared" si="0"/>
        <v>100</v>
      </c>
      <c r="I36" s="446">
        <f t="shared" si="4"/>
        <v>3.0796304443466784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</row>
    <row r="37" spans="1:32" ht="18.75" customHeight="1" x14ac:dyDescent="0.25">
      <c r="A37" s="448"/>
      <c r="B37" s="7">
        <v>3292</v>
      </c>
      <c r="C37" s="6"/>
      <c r="D37" s="288" t="s">
        <v>46</v>
      </c>
      <c r="E37" s="46">
        <v>0</v>
      </c>
      <c r="F37" s="46">
        <v>1993</v>
      </c>
      <c r="G37" s="46"/>
      <c r="H37" s="451"/>
      <c r="I37" s="451">
        <f t="shared" si="4"/>
        <v>0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x14ac:dyDescent="0.25">
      <c r="A38" s="448"/>
      <c r="B38" s="7">
        <v>3293</v>
      </c>
      <c r="C38" s="6"/>
      <c r="D38" s="288" t="s">
        <v>47</v>
      </c>
      <c r="E38" s="46">
        <v>0</v>
      </c>
      <c r="F38" s="56">
        <v>0</v>
      </c>
      <c r="G38" s="56">
        <v>0</v>
      </c>
      <c r="H38" s="442"/>
      <c r="I38" s="442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x14ac:dyDescent="0.25">
      <c r="A39" s="448"/>
      <c r="B39" s="7">
        <v>3294</v>
      </c>
      <c r="C39" s="6"/>
      <c r="D39" s="288" t="s">
        <v>48</v>
      </c>
      <c r="E39" s="46">
        <v>70</v>
      </c>
      <c r="F39" s="46">
        <v>150</v>
      </c>
      <c r="G39" s="46"/>
      <c r="H39" s="451">
        <f t="shared" si="0"/>
        <v>0</v>
      </c>
      <c r="I39" s="451">
        <f t="shared" si="4"/>
        <v>0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1:32" x14ac:dyDescent="0.25">
      <c r="A40" s="448"/>
      <c r="B40" s="7">
        <v>3295</v>
      </c>
      <c r="C40" s="6"/>
      <c r="D40" s="288" t="s">
        <v>49</v>
      </c>
      <c r="E40" s="46">
        <v>0</v>
      </c>
      <c r="F40" s="56">
        <v>0</v>
      </c>
      <c r="G40" s="56">
        <v>0</v>
      </c>
      <c r="H40" s="442"/>
      <c r="I40" s="442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</row>
    <row r="41" spans="1:32" x14ac:dyDescent="0.25">
      <c r="A41" s="448"/>
      <c r="B41" s="7">
        <v>3299</v>
      </c>
      <c r="C41" s="6"/>
      <c r="D41" s="288" t="s">
        <v>45</v>
      </c>
      <c r="E41" s="46">
        <v>0</v>
      </c>
      <c r="F41" s="173">
        <v>130</v>
      </c>
      <c r="G41" s="173">
        <v>70</v>
      </c>
      <c r="H41" s="447"/>
      <c r="I41" s="447">
        <f t="shared" si="4"/>
        <v>53.846153846153847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1:32" s="12" customFormat="1" x14ac:dyDescent="0.25">
      <c r="A42" s="452"/>
      <c r="B42" s="14">
        <v>34</v>
      </c>
      <c r="C42" s="15"/>
      <c r="D42" s="297" t="s">
        <v>50</v>
      </c>
      <c r="E42" s="172">
        <f t="shared" ref="E42:G43" si="14">E43</f>
        <v>418.28</v>
      </c>
      <c r="F42" s="172">
        <f t="shared" si="14"/>
        <v>250</v>
      </c>
      <c r="G42" s="172">
        <f t="shared" si="14"/>
        <v>87.94</v>
      </c>
      <c r="H42" s="444">
        <f t="shared" si="0"/>
        <v>21.024194319594532</v>
      </c>
      <c r="I42" s="444">
        <f t="shared" si="4"/>
        <v>35.176000000000002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1:32" s="28" customFormat="1" x14ac:dyDescent="0.25">
      <c r="A43" s="449"/>
      <c r="B43" s="32">
        <v>343</v>
      </c>
      <c r="C43" s="30"/>
      <c r="D43" s="296" t="s">
        <v>51</v>
      </c>
      <c r="E43" s="158">
        <f t="shared" si="14"/>
        <v>418.28</v>
      </c>
      <c r="F43" s="158">
        <f t="shared" si="14"/>
        <v>250</v>
      </c>
      <c r="G43" s="158">
        <f t="shared" si="14"/>
        <v>87.94</v>
      </c>
      <c r="H43" s="446">
        <f t="shared" si="0"/>
        <v>21.024194319594532</v>
      </c>
      <c r="I43" s="446">
        <f t="shared" si="4"/>
        <v>35.176000000000002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</row>
    <row r="44" spans="1:32" ht="15.75" customHeight="1" x14ac:dyDescent="0.25">
      <c r="A44" s="448"/>
      <c r="B44" s="7">
        <v>3431</v>
      </c>
      <c r="C44" s="6"/>
      <c r="D44" s="288" t="s">
        <v>52</v>
      </c>
      <c r="E44" s="46">
        <v>418.28</v>
      </c>
      <c r="F44" s="173">
        <v>250</v>
      </c>
      <c r="G44" s="173">
        <v>87.94</v>
      </c>
      <c r="H44" s="447">
        <f t="shared" si="0"/>
        <v>21.024194319594532</v>
      </c>
      <c r="I44" s="447">
        <f t="shared" si="4"/>
        <v>35.176000000000002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</row>
    <row r="45" spans="1:32" s="16" customFormat="1" ht="27.75" customHeight="1" x14ac:dyDescent="0.25">
      <c r="A45" s="716" t="s">
        <v>53</v>
      </c>
      <c r="B45" s="717"/>
      <c r="C45" s="718"/>
      <c r="D45" s="298" t="s">
        <v>54</v>
      </c>
      <c r="E45" s="170">
        <f t="shared" ref="E45" si="15">E47</f>
        <v>3255.6800000000003</v>
      </c>
      <c r="F45" s="170">
        <f t="shared" ref="F45:G45" si="16">F47</f>
        <v>4387</v>
      </c>
      <c r="G45" s="170">
        <f t="shared" si="16"/>
        <v>3128.48</v>
      </c>
      <c r="H45" s="441">
        <f t="shared" si="0"/>
        <v>96.092982111264007</v>
      </c>
      <c r="I45" s="441">
        <f t="shared" si="4"/>
        <v>71.312514246637789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1:32" s="39" customFormat="1" ht="27.75" customHeight="1" x14ac:dyDescent="0.25">
      <c r="A46" s="740" t="s">
        <v>156</v>
      </c>
      <c r="B46" s="741"/>
      <c r="C46" s="742"/>
      <c r="D46" s="416" t="s">
        <v>118</v>
      </c>
      <c r="E46" s="46"/>
      <c r="F46" s="56"/>
      <c r="G46" s="56"/>
      <c r="H46" s="442"/>
      <c r="I46" s="442"/>
    </row>
    <row r="47" spans="1:32" s="11" customFormat="1" x14ac:dyDescent="0.25">
      <c r="A47" s="692">
        <v>3</v>
      </c>
      <c r="B47" s="693"/>
      <c r="C47" s="694"/>
      <c r="D47" s="411" t="s">
        <v>13</v>
      </c>
      <c r="E47" s="171">
        <f t="shared" ref="E47" si="17">E48</f>
        <v>3255.6800000000003</v>
      </c>
      <c r="F47" s="171">
        <f t="shared" ref="F47:G47" si="18">F48</f>
        <v>4387</v>
      </c>
      <c r="G47" s="171">
        <f t="shared" si="18"/>
        <v>3128.48</v>
      </c>
      <c r="H47" s="443">
        <f t="shared" si="0"/>
        <v>96.092982111264007</v>
      </c>
      <c r="I47" s="443">
        <f t="shared" si="4"/>
        <v>71.312514246637789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</row>
    <row r="48" spans="1:32" s="38" customFormat="1" x14ac:dyDescent="0.25">
      <c r="A48" s="719">
        <v>32</v>
      </c>
      <c r="B48" s="720"/>
      <c r="C48" s="721"/>
      <c r="D48" s="299" t="s">
        <v>20</v>
      </c>
      <c r="E48" s="54">
        <f t="shared" ref="E48" si="19">E49+E51</f>
        <v>3255.6800000000003</v>
      </c>
      <c r="F48" s="54">
        <f t="shared" ref="F48:G48" si="20">F49+F51</f>
        <v>4387</v>
      </c>
      <c r="G48" s="54">
        <f t="shared" si="20"/>
        <v>3128.48</v>
      </c>
      <c r="H48" s="453">
        <f t="shared" si="0"/>
        <v>96.092982111264007</v>
      </c>
      <c r="I48" s="453">
        <f t="shared" si="4"/>
        <v>71.312514246637789</v>
      </c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</row>
    <row r="49" spans="1:36" s="28" customFormat="1" x14ac:dyDescent="0.25">
      <c r="A49" s="454">
        <v>322</v>
      </c>
      <c r="B49" s="29"/>
      <c r="C49" s="31"/>
      <c r="D49" s="290" t="s">
        <v>31</v>
      </c>
      <c r="E49" s="158">
        <f t="shared" ref="E49" si="21">E50</f>
        <v>185.53</v>
      </c>
      <c r="F49" s="158">
        <f t="shared" ref="F49:G49" si="22">F50</f>
        <v>840</v>
      </c>
      <c r="G49" s="158">
        <f t="shared" si="22"/>
        <v>565.35</v>
      </c>
      <c r="H49" s="446">
        <f t="shared" si="0"/>
        <v>304.72160836522397</v>
      </c>
      <c r="I49" s="446">
        <f t="shared" si="4"/>
        <v>67.303571428571431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</row>
    <row r="50" spans="1:36" x14ac:dyDescent="0.25">
      <c r="A50" s="448"/>
      <c r="B50" s="5"/>
      <c r="C50" s="5">
        <v>3224</v>
      </c>
      <c r="D50" s="288" t="s">
        <v>55</v>
      </c>
      <c r="E50" s="356">
        <v>185.53</v>
      </c>
      <c r="F50" s="356">
        <v>840</v>
      </c>
      <c r="G50" s="356">
        <v>565.35</v>
      </c>
      <c r="H50" s="455">
        <f t="shared" si="0"/>
        <v>304.72160836522397</v>
      </c>
      <c r="I50" s="455">
        <f t="shared" si="4"/>
        <v>67.303571428571431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</row>
    <row r="51" spans="1:36" s="28" customFormat="1" x14ac:dyDescent="0.25">
      <c r="A51" s="449"/>
      <c r="B51" s="29">
        <v>323</v>
      </c>
      <c r="C51" s="30"/>
      <c r="D51" s="290" t="s">
        <v>36</v>
      </c>
      <c r="E51" s="158">
        <f t="shared" ref="E51" si="23">E52+E53</f>
        <v>3070.15</v>
      </c>
      <c r="F51" s="158">
        <f t="shared" ref="F51:G51" si="24">F52+F53</f>
        <v>3547</v>
      </c>
      <c r="G51" s="158">
        <f t="shared" si="24"/>
        <v>2563.13</v>
      </c>
      <c r="H51" s="446">
        <f t="shared" si="0"/>
        <v>83.485497451264607</v>
      </c>
      <c r="I51" s="446">
        <f t="shared" si="4"/>
        <v>72.261911474485487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</row>
    <row r="52" spans="1:36" ht="19.899999999999999" customHeight="1" x14ac:dyDescent="0.25">
      <c r="A52" s="448"/>
      <c r="B52" s="5"/>
      <c r="C52" s="6">
        <v>3232</v>
      </c>
      <c r="D52" s="103" t="s">
        <v>56</v>
      </c>
      <c r="E52" s="356">
        <v>3070.15</v>
      </c>
      <c r="F52" s="173">
        <v>3547</v>
      </c>
      <c r="G52" s="173">
        <v>2563.13</v>
      </c>
      <c r="H52" s="447">
        <f t="shared" si="0"/>
        <v>83.485497451264607</v>
      </c>
      <c r="I52" s="447">
        <f t="shared" si="4"/>
        <v>72.261911474485487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</row>
    <row r="53" spans="1:36" x14ac:dyDescent="0.25">
      <c r="A53" s="448"/>
      <c r="B53" s="5"/>
      <c r="C53" s="6">
        <v>3237</v>
      </c>
      <c r="D53" s="103" t="s">
        <v>42</v>
      </c>
      <c r="E53" s="356">
        <v>0</v>
      </c>
      <c r="F53" s="173">
        <v>0</v>
      </c>
      <c r="G53" s="173">
        <v>0</v>
      </c>
      <c r="H53" s="447"/>
      <c r="I53" s="447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</row>
    <row r="54" spans="1:36" s="16" customFormat="1" ht="25.15" customHeight="1" x14ac:dyDescent="0.25">
      <c r="A54" s="716" t="s">
        <v>57</v>
      </c>
      <c r="B54" s="717"/>
      <c r="C54" s="718"/>
      <c r="D54" s="300" t="s">
        <v>58</v>
      </c>
      <c r="E54" s="174">
        <f t="shared" ref="E54" si="25">E57</f>
        <v>1111.81</v>
      </c>
      <c r="F54" s="174">
        <f t="shared" ref="F54:G54" si="26">F57</f>
        <v>0</v>
      </c>
      <c r="G54" s="174">
        <f t="shared" si="26"/>
        <v>1129.5</v>
      </c>
      <c r="H54" s="456">
        <f t="shared" si="0"/>
        <v>101.59109919860407</v>
      </c>
      <c r="I54" s="456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</row>
    <row r="55" spans="1:36" s="39" customFormat="1" x14ac:dyDescent="0.25">
      <c r="A55" s="457"/>
      <c r="B55" s="8"/>
      <c r="C55" s="9"/>
      <c r="D55" s="301"/>
      <c r="E55" s="46"/>
      <c r="F55" s="56"/>
      <c r="G55" s="56"/>
      <c r="H55" s="442"/>
      <c r="I55" s="442"/>
    </row>
    <row r="56" spans="1:36" s="39" customFormat="1" ht="17.45" customHeight="1" x14ac:dyDescent="0.25">
      <c r="A56" s="639" t="s">
        <v>157</v>
      </c>
      <c r="B56" s="640"/>
      <c r="C56" s="641"/>
      <c r="D56" s="302" t="s">
        <v>9</v>
      </c>
      <c r="E56" s="46"/>
      <c r="F56" s="56"/>
      <c r="G56" s="56"/>
      <c r="H56" s="442"/>
      <c r="I56" s="442"/>
    </row>
    <row r="57" spans="1:36" s="11" customFormat="1" x14ac:dyDescent="0.25">
      <c r="A57" s="758">
        <v>3</v>
      </c>
      <c r="B57" s="759"/>
      <c r="C57" s="760"/>
      <c r="D57" s="303" t="s">
        <v>13</v>
      </c>
      <c r="E57" s="175">
        <f t="shared" ref="E57:G59" si="27">E58</f>
        <v>1111.81</v>
      </c>
      <c r="F57" s="175">
        <f t="shared" si="27"/>
        <v>0</v>
      </c>
      <c r="G57" s="175">
        <f t="shared" si="27"/>
        <v>1129.5</v>
      </c>
      <c r="H57" s="459">
        <f t="shared" si="0"/>
        <v>101.59109919860407</v>
      </c>
      <c r="I57" s="45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</row>
    <row r="58" spans="1:36" s="99" customFormat="1" x14ac:dyDescent="0.25">
      <c r="A58" s="761">
        <v>32</v>
      </c>
      <c r="B58" s="762"/>
      <c r="C58" s="763"/>
      <c r="D58" s="304" t="s">
        <v>20</v>
      </c>
      <c r="E58" s="176">
        <f t="shared" si="27"/>
        <v>1111.81</v>
      </c>
      <c r="F58" s="176">
        <f t="shared" si="27"/>
        <v>0</v>
      </c>
      <c r="G58" s="176">
        <f t="shared" si="27"/>
        <v>1129.5</v>
      </c>
      <c r="H58" s="460">
        <f t="shared" si="0"/>
        <v>101.59109919860407</v>
      </c>
      <c r="I58" s="460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</row>
    <row r="59" spans="1:36" s="100" customFormat="1" x14ac:dyDescent="0.25">
      <c r="A59" s="722">
        <v>322</v>
      </c>
      <c r="B59" s="723"/>
      <c r="C59" s="724"/>
      <c r="D59" s="305" t="s">
        <v>31</v>
      </c>
      <c r="E59" s="177">
        <f t="shared" si="27"/>
        <v>1111.81</v>
      </c>
      <c r="F59" s="177">
        <f t="shared" si="27"/>
        <v>0</v>
      </c>
      <c r="G59" s="177">
        <f t="shared" si="27"/>
        <v>1129.5</v>
      </c>
      <c r="H59" s="461">
        <f t="shared" si="0"/>
        <v>101.59109919860407</v>
      </c>
      <c r="I59" s="461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</row>
    <row r="60" spans="1:36" s="39" customFormat="1" x14ac:dyDescent="0.25">
      <c r="A60" s="648">
        <v>3223</v>
      </c>
      <c r="B60" s="649"/>
      <c r="C60" s="650"/>
      <c r="D60" s="301" t="s">
        <v>33</v>
      </c>
      <c r="E60" s="46">
        <v>1111.81</v>
      </c>
      <c r="F60" s="56">
        <v>0</v>
      </c>
      <c r="G60" s="56">
        <v>1129.5</v>
      </c>
      <c r="H60" s="442">
        <f t="shared" si="0"/>
        <v>101.59109919860407</v>
      </c>
      <c r="I60" s="442"/>
    </row>
    <row r="61" spans="1:36" s="23" customFormat="1" x14ac:dyDescent="0.25">
      <c r="A61" s="462" t="s">
        <v>59</v>
      </c>
      <c r="B61" s="67"/>
      <c r="C61" s="68"/>
      <c r="D61" s="306" t="s">
        <v>60</v>
      </c>
      <c r="E61" s="178">
        <f>E62++E91+E156+E150+E144+E163</f>
        <v>9643.7200000000012</v>
      </c>
      <c r="F61" s="178">
        <f>F62++F91+F156+F150+F144+F163</f>
        <v>19913</v>
      </c>
      <c r="G61" s="178">
        <f>G62++G91+G156+G150+G144+G163</f>
        <v>12326.39</v>
      </c>
      <c r="H61" s="463">
        <f t="shared" si="0"/>
        <v>127.81779230421452</v>
      </c>
      <c r="I61" s="463">
        <f t="shared" si="4"/>
        <v>61.901220308341287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</row>
    <row r="62" spans="1:36" s="39" customFormat="1" x14ac:dyDescent="0.25">
      <c r="A62" s="464" t="s">
        <v>136</v>
      </c>
      <c r="B62" s="69"/>
      <c r="C62" s="70"/>
      <c r="D62" s="307" t="s">
        <v>137</v>
      </c>
      <c r="E62" s="169">
        <f>E64+E78</f>
        <v>0</v>
      </c>
      <c r="F62" s="169">
        <f>F64+F78</f>
        <v>0</v>
      </c>
      <c r="G62" s="169">
        <f t="shared" ref="G62" si="28">G64+G78</f>
        <v>0</v>
      </c>
      <c r="H62" s="440"/>
      <c r="I62" s="440"/>
    </row>
    <row r="63" spans="1:36" s="39" customFormat="1" x14ac:dyDescent="0.25">
      <c r="A63" s="639" t="s">
        <v>157</v>
      </c>
      <c r="B63" s="640"/>
      <c r="C63" s="641"/>
      <c r="D63" s="302" t="s">
        <v>9</v>
      </c>
      <c r="E63" s="46"/>
      <c r="F63" s="56"/>
      <c r="G63" s="56"/>
      <c r="H63" s="442"/>
      <c r="I63" s="442"/>
    </row>
    <row r="64" spans="1:36" s="39" customFormat="1" x14ac:dyDescent="0.25">
      <c r="A64" s="465"/>
      <c r="B64" s="26">
        <v>3</v>
      </c>
      <c r="C64" s="27"/>
      <c r="D64" s="303" t="s">
        <v>13</v>
      </c>
      <c r="E64" s="171">
        <f t="shared" ref="E64" si="29">E65+E73</f>
        <v>0</v>
      </c>
      <c r="F64" s="171">
        <f t="shared" ref="F64:G64" si="30">F65+F73</f>
        <v>0</v>
      </c>
      <c r="G64" s="171">
        <f t="shared" si="30"/>
        <v>0</v>
      </c>
      <c r="H64" s="443"/>
      <c r="I64" s="443"/>
    </row>
    <row r="65" spans="1:32" s="39" customFormat="1" x14ac:dyDescent="0.25">
      <c r="A65" s="466"/>
      <c r="B65" s="418">
        <v>31</v>
      </c>
      <c r="C65" s="419"/>
      <c r="D65" s="308" t="s">
        <v>14</v>
      </c>
      <c r="E65" s="179">
        <f t="shared" ref="E65" si="31">E66+E68+E70</f>
        <v>0</v>
      </c>
      <c r="F65" s="179">
        <f t="shared" ref="F65:G65" si="32">F66+F68+F70</f>
        <v>0</v>
      </c>
      <c r="G65" s="179">
        <f t="shared" si="32"/>
        <v>0</v>
      </c>
      <c r="H65" s="467"/>
      <c r="I65" s="467"/>
    </row>
    <row r="66" spans="1:32" x14ac:dyDescent="0.25">
      <c r="A66" s="449"/>
      <c r="B66" s="29">
        <v>311</v>
      </c>
      <c r="C66" s="31"/>
      <c r="D66" s="309" t="s">
        <v>86</v>
      </c>
      <c r="E66" s="158">
        <f t="shared" ref="E66" si="33">E67</f>
        <v>0</v>
      </c>
      <c r="F66" s="158">
        <f t="shared" ref="F66:G66" si="34">F67</f>
        <v>0</v>
      </c>
      <c r="G66" s="158">
        <f t="shared" si="34"/>
        <v>0</v>
      </c>
      <c r="H66" s="446"/>
      <c r="I66" s="446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</row>
    <row r="67" spans="1:32" s="11" customFormat="1" ht="15" customHeight="1" x14ac:dyDescent="0.25">
      <c r="A67" s="636">
        <v>3111</v>
      </c>
      <c r="B67" s="637"/>
      <c r="C67" s="638"/>
      <c r="D67" s="103" t="s">
        <v>63</v>
      </c>
      <c r="E67">
        <v>0</v>
      </c>
      <c r="F67" s="56">
        <v>0</v>
      </c>
      <c r="G67" s="56">
        <v>0</v>
      </c>
      <c r="H67" s="442"/>
      <c r="I67" s="442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</row>
    <row r="68" spans="1:32" s="50" customFormat="1" x14ac:dyDescent="0.25">
      <c r="A68" s="449"/>
      <c r="B68" s="29">
        <v>312</v>
      </c>
      <c r="C68" s="31"/>
      <c r="D68" s="309" t="s">
        <v>64</v>
      </c>
      <c r="E68" s="158">
        <f t="shared" ref="E68" si="35">E69</f>
        <v>0</v>
      </c>
      <c r="F68" s="158">
        <f t="shared" ref="F68:G68" si="36">F69</f>
        <v>0</v>
      </c>
      <c r="G68" s="158">
        <f t="shared" si="36"/>
        <v>0</v>
      </c>
      <c r="H68" s="446"/>
      <c r="I68" s="446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</row>
    <row r="69" spans="1:32" s="50" customFormat="1" x14ac:dyDescent="0.25">
      <c r="A69" s="636">
        <v>3121</v>
      </c>
      <c r="B69" s="637"/>
      <c r="C69" s="638"/>
      <c r="D69" s="103" t="s">
        <v>64</v>
      </c>
      <c r="E69" s="46">
        <v>0</v>
      </c>
      <c r="F69" s="56">
        <v>0</v>
      </c>
      <c r="G69" s="56">
        <v>0</v>
      </c>
      <c r="H69" s="442"/>
      <c r="I69" s="442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1:32" s="50" customFormat="1" x14ac:dyDescent="0.25">
      <c r="A70" s="449"/>
      <c r="B70" s="29">
        <v>313</v>
      </c>
      <c r="C70" s="31"/>
      <c r="D70" s="309" t="s">
        <v>65</v>
      </c>
      <c r="E70" s="158">
        <f t="shared" ref="E70" si="37">E71</f>
        <v>0</v>
      </c>
      <c r="F70" s="158">
        <f t="shared" ref="F70:G70" si="38">F71</f>
        <v>0</v>
      </c>
      <c r="G70" s="158">
        <f t="shared" si="38"/>
        <v>0</v>
      </c>
      <c r="H70" s="446"/>
      <c r="I70" s="446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</row>
    <row r="71" spans="1:32" s="28" customFormat="1" x14ac:dyDescent="0.25">
      <c r="A71" s="636">
        <v>3132</v>
      </c>
      <c r="B71" s="637"/>
      <c r="C71" s="638"/>
      <c r="D71" s="103" t="s">
        <v>87</v>
      </c>
      <c r="E71" s="56">
        <v>0</v>
      </c>
      <c r="F71" s="56">
        <v>0</v>
      </c>
      <c r="G71" s="56">
        <v>0</v>
      </c>
      <c r="H71" s="442"/>
      <c r="I71" s="442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</row>
    <row r="72" spans="1:32" x14ac:dyDescent="0.25">
      <c r="A72" s="636">
        <v>3133</v>
      </c>
      <c r="B72" s="637"/>
      <c r="C72" s="638"/>
      <c r="D72" s="103" t="s">
        <v>114</v>
      </c>
      <c r="E72" s="46"/>
      <c r="F72" s="56">
        <v>0</v>
      </c>
      <c r="G72" s="56">
        <v>0</v>
      </c>
      <c r="H72" s="442"/>
      <c r="I72" s="442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  <row r="73" spans="1:32" ht="14.45" customHeight="1" x14ac:dyDescent="0.25">
      <c r="A73" s="466"/>
      <c r="B73" s="418">
        <v>32</v>
      </c>
      <c r="C73" s="419"/>
      <c r="D73" s="308" t="s">
        <v>20</v>
      </c>
      <c r="E73" s="179">
        <f t="shared" ref="E73" si="39">E74</f>
        <v>0</v>
      </c>
      <c r="F73" s="179">
        <f t="shared" ref="F73:G73" si="40">F74</f>
        <v>0</v>
      </c>
      <c r="G73" s="179">
        <f t="shared" si="40"/>
        <v>0</v>
      </c>
      <c r="H73" s="467"/>
      <c r="I73" s="467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1:32" s="11" customFormat="1" ht="15" customHeight="1" x14ac:dyDescent="0.25">
      <c r="A74" s="449"/>
      <c r="B74" s="29">
        <v>321</v>
      </c>
      <c r="C74" s="31"/>
      <c r="D74" s="309" t="s">
        <v>27</v>
      </c>
      <c r="E74" s="158">
        <f t="shared" ref="E74" si="41">E75+E76</f>
        <v>0</v>
      </c>
      <c r="F74" s="158">
        <f t="shared" ref="F74:G74" si="42">F75+F76</f>
        <v>0</v>
      </c>
      <c r="G74" s="158">
        <f t="shared" si="42"/>
        <v>0</v>
      </c>
      <c r="H74" s="446"/>
      <c r="I74" s="446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</row>
    <row r="75" spans="1:32" s="51" customFormat="1" x14ac:dyDescent="0.25">
      <c r="A75" s="636">
        <v>3211</v>
      </c>
      <c r="B75" s="637"/>
      <c r="C75" s="638"/>
      <c r="D75" s="310" t="s">
        <v>115</v>
      </c>
      <c r="E75" s="46">
        <v>0</v>
      </c>
      <c r="F75" s="56">
        <v>0</v>
      </c>
      <c r="G75" s="56">
        <v>0</v>
      </c>
      <c r="H75" s="442"/>
      <c r="I75" s="442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</row>
    <row r="76" spans="1:32" s="28" customFormat="1" x14ac:dyDescent="0.25">
      <c r="A76" s="636">
        <v>3212</v>
      </c>
      <c r="B76" s="637"/>
      <c r="C76" s="638"/>
      <c r="D76" s="103" t="s">
        <v>112</v>
      </c>
      <c r="E76" s="46">
        <v>0</v>
      </c>
      <c r="F76" s="56">
        <v>0</v>
      </c>
      <c r="G76" s="56">
        <v>0</v>
      </c>
      <c r="H76" s="442"/>
      <c r="I76" s="442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</row>
    <row r="77" spans="1:32" s="28" customFormat="1" x14ac:dyDescent="0.25">
      <c r="A77" s="639" t="s">
        <v>165</v>
      </c>
      <c r="B77" s="640"/>
      <c r="C77" s="641"/>
      <c r="D77" s="302" t="s">
        <v>166</v>
      </c>
      <c r="E77" s="357"/>
      <c r="F77" s="56">
        <v>0</v>
      </c>
      <c r="G77" s="56">
        <v>0</v>
      </c>
      <c r="H77" s="442"/>
      <c r="I77" s="442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</row>
    <row r="78" spans="1:32" x14ac:dyDescent="0.25">
      <c r="A78" s="465"/>
      <c r="B78" s="26">
        <v>3</v>
      </c>
      <c r="C78" s="27"/>
      <c r="D78" s="303" t="s">
        <v>13</v>
      </c>
      <c r="E78" s="171">
        <f t="shared" ref="E78" si="43">E79+E87</f>
        <v>0</v>
      </c>
      <c r="F78" s="171">
        <f t="shared" ref="F78:G78" si="44">F79+F87</f>
        <v>0</v>
      </c>
      <c r="G78" s="171">
        <f t="shared" si="44"/>
        <v>0</v>
      </c>
      <c r="H78" s="443"/>
      <c r="I78" s="443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</row>
    <row r="79" spans="1:32" x14ac:dyDescent="0.25">
      <c r="A79" s="466"/>
      <c r="B79" s="418">
        <v>31</v>
      </c>
      <c r="C79" s="419"/>
      <c r="D79" s="308" t="s">
        <v>14</v>
      </c>
      <c r="E79" s="179">
        <f t="shared" ref="E79" si="45">E80+E82+E84</f>
        <v>0</v>
      </c>
      <c r="F79" s="179">
        <f t="shared" ref="F79:G79" si="46">F80+F82+F84</f>
        <v>0</v>
      </c>
      <c r="G79" s="179">
        <f t="shared" si="46"/>
        <v>0</v>
      </c>
      <c r="H79" s="467"/>
      <c r="I79" s="467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</row>
    <row r="80" spans="1:32" ht="16.149999999999999" customHeight="1" x14ac:dyDescent="0.25">
      <c r="A80" s="449"/>
      <c r="B80" s="29">
        <v>311</v>
      </c>
      <c r="C80" s="31"/>
      <c r="D80" s="309" t="s">
        <v>86</v>
      </c>
      <c r="E80" s="158">
        <f t="shared" ref="E80" si="47">E81</f>
        <v>0</v>
      </c>
      <c r="F80" s="158">
        <f t="shared" ref="F80:G80" si="48">F81</f>
        <v>0</v>
      </c>
      <c r="G80" s="158">
        <f t="shared" si="48"/>
        <v>0</v>
      </c>
      <c r="H80" s="446"/>
      <c r="I80" s="446"/>
      <c r="J80" s="39"/>
      <c r="K80" s="39"/>
      <c r="L80" s="39"/>
      <c r="M80" s="39"/>
      <c r="N80" s="39"/>
      <c r="O80" s="4"/>
      <c r="P80" s="566"/>
      <c r="Q80" s="567"/>
      <c r="R80" s="55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</row>
    <row r="81" spans="1:32" x14ac:dyDescent="0.25">
      <c r="A81" s="636">
        <v>3111</v>
      </c>
      <c r="B81" s="637"/>
      <c r="C81" s="638"/>
      <c r="D81" s="103" t="s">
        <v>63</v>
      </c>
      <c r="E81" s="356">
        <v>0</v>
      </c>
      <c r="F81" s="173">
        <v>0</v>
      </c>
      <c r="G81" s="173">
        <v>0</v>
      </c>
      <c r="H81" s="447"/>
      <c r="I81" s="447"/>
      <c r="J81" s="39"/>
      <c r="K81" s="39"/>
      <c r="L81" s="39"/>
      <c r="M81" s="39"/>
      <c r="N81" s="39"/>
      <c r="O81" s="4"/>
      <c r="P81" s="5"/>
      <c r="Q81" s="6"/>
      <c r="R81" s="568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</row>
    <row r="82" spans="1:32" x14ac:dyDescent="0.25">
      <c r="A82" s="449"/>
      <c r="B82" s="29">
        <v>312</v>
      </c>
      <c r="C82" s="31"/>
      <c r="D82" s="309" t="s">
        <v>64</v>
      </c>
      <c r="E82" s="158">
        <f t="shared" ref="E82" si="49">E83</f>
        <v>0</v>
      </c>
      <c r="F82" s="158">
        <f t="shared" ref="F82:G82" si="50">F83</f>
        <v>0</v>
      </c>
      <c r="G82" s="158">
        <f t="shared" si="50"/>
        <v>0</v>
      </c>
      <c r="H82" s="446"/>
      <c r="I82" s="446"/>
      <c r="J82" s="39"/>
      <c r="K82" s="39"/>
      <c r="L82" s="39"/>
      <c r="M82" s="39"/>
      <c r="N82" s="39"/>
      <c r="O82" s="4"/>
      <c r="P82" s="557"/>
      <c r="Q82" s="6"/>
      <c r="R82" s="568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</row>
    <row r="83" spans="1:32" s="28" customFormat="1" ht="15" customHeight="1" x14ac:dyDescent="0.25">
      <c r="A83" s="636">
        <v>3121</v>
      </c>
      <c r="B83" s="637"/>
      <c r="C83" s="638"/>
      <c r="D83" s="103" t="s">
        <v>64</v>
      </c>
      <c r="E83" s="46">
        <v>0</v>
      </c>
      <c r="F83" s="56">
        <v>0</v>
      </c>
      <c r="G83" s="56">
        <v>0</v>
      </c>
      <c r="H83" s="442"/>
      <c r="I83" s="442"/>
      <c r="J83" s="39"/>
      <c r="K83" s="39"/>
      <c r="L83" s="39"/>
      <c r="M83" s="39"/>
      <c r="N83" s="39"/>
      <c r="O83" s="4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</row>
    <row r="84" spans="1:32" x14ac:dyDescent="0.25">
      <c r="A84" s="449"/>
      <c r="B84" s="29">
        <v>313</v>
      </c>
      <c r="C84" s="31"/>
      <c r="D84" s="309" t="s">
        <v>65</v>
      </c>
      <c r="E84" s="158">
        <f t="shared" ref="E84" si="51">E85</f>
        <v>0</v>
      </c>
      <c r="F84" s="158">
        <f t="shared" ref="F84:G84" si="52">F85</f>
        <v>0</v>
      </c>
      <c r="G84" s="158">
        <f t="shared" si="52"/>
        <v>0</v>
      </c>
      <c r="H84" s="446"/>
      <c r="I84" s="446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</row>
    <row r="85" spans="1:32" x14ac:dyDescent="0.25">
      <c r="A85" s="636">
        <v>3132</v>
      </c>
      <c r="B85" s="637"/>
      <c r="C85" s="638"/>
      <c r="D85" s="103" t="s">
        <v>87</v>
      </c>
      <c r="E85" s="46">
        <v>0</v>
      </c>
      <c r="F85" s="56">
        <v>0</v>
      </c>
      <c r="G85" s="56">
        <v>0</v>
      </c>
      <c r="H85" s="442"/>
      <c r="I85" s="442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</row>
    <row r="86" spans="1:32" x14ac:dyDescent="0.25">
      <c r="A86" s="636">
        <v>3133</v>
      </c>
      <c r="B86" s="637"/>
      <c r="C86" s="638"/>
      <c r="D86" s="103" t="s">
        <v>114</v>
      </c>
      <c r="E86" s="46"/>
      <c r="F86" s="56">
        <v>0</v>
      </c>
      <c r="G86" s="56">
        <v>0</v>
      </c>
      <c r="H86" s="442"/>
      <c r="I86" s="442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</row>
    <row r="87" spans="1:32" x14ac:dyDescent="0.25">
      <c r="A87" s="466"/>
      <c r="B87" s="418">
        <v>32</v>
      </c>
      <c r="C87" s="419"/>
      <c r="D87" s="308" t="s">
        <v>20</v>
      </c>
      <c r="E87" s="179">
        <f t="shared" ref="E87" si="53">E88</f>
        <v>0</v>
      </c>
      <c r="F87" s="179">
        <f t="shared" ref="F87:G87" si="54">F88</f>
        <v>0</v>
      </c>
      <c r="G87" s="179">
        <f t="shared" si="54"/>
        <v>0</v>
      </c>
      <c r="H87" s="467"/>
      <c r="I87" s="467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</row>
    <row r="88" spans="1:32" x14ac:dyDescent="0.25">
      <c r="A88" s="449"/>
      <c r="B88" s="29">
        <v>321</v>
      </c>
      <c r="C88" s="31"/>
      <c r="D88" s="309" t="s">
        <v>27</v>
      </c>
      <c r="E88" s="158">
        <f t="shared" ref="E88" si="55">E89+E90</f>
        <v>0</v>
      </c>
      <c r="F88" s="158">
        <f t="shared" ref="F88:G88" si="56">F89+F90</f>
        <v>0</v>
      </c>
      <c r="G88" s="158">
        <f t="shared" si="56"/>
        <v>0</v>
      </c>
      <c r="H88" s="446"/>
      <c r="I88" s="446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</row>
    <row r="89" spans="1:32" x14ac:dyDescent="0.25">
      <c r="A89" s="636">
        <v>3211</v>
      </c>
      <c r="B89" s="637"/>
      <c r="C89" s="638"/>
      <c r="D89" s="310" t="s">
        <v>115</v>
      </c>
      <c r="E89" s="46">
        <v>0</v>
      </c>
      <c r="F89" s="56">
        <v>0</v>
      </c>
      <c r="G89" s="56">
        <v>0</v>
      </c>
      <c r="H89" s="442"/>
      <c r="I89" s="442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</row>
    <row r="90" spans="1:32" x14ac:dyDescent="0.25">
      <c r="A90" s="636">
        <v>3212</v>
      </c>
      <c r="B90" s="637"/>
      <c r="C90" s="638"/>
      <c r="D90" s="103" t="s">
        <v>112</v>
      </c>
      <c r="E90" s="46">
        <v>0</v>
      </c>
      <c r="F90" s="56">
        <v>0</v>
      </c>
      <c r="G90" s="56">
        <v>0</v>
      </c>
      <c r="H90" s="442"/>
      <c r="I90" s="442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</row>
    <row r="91" spans="1:32" x14ac:dyDescent="0.25">
      <c r="A91" s="755" t="s">
        <v>187</v>
      </c>
      <c r="B91" s="756"/>
      <c r="C91" s="757"/>
      <c r="D91" s="307" t="s">
        <v>177</v>
      </c>
      <c r="E91" s="360">
        <f>E93+E110</f>
        <v>9643.7200000000012</v>
      </c>
      <c r="F91" s="360">
        <f>F93+F110+F127</f>
        <v>17950</v>
      </c>
      <c r="G91" s="360">
        <f>G93+G110+G127</f>
        <v>10461.39</v>
      </c>
      <c r="H91" s="468">
        <f t="shared" ref="H91:H125" si="57">G91/E91*100</f>
        <v>108.47878204676202</v>
      </c>
      <c r="I91" s="468">
        <f t="shared" ref="I91:I138" si="58">G91/F91*100</f>
        <v>58.280724233983285</v>
      </c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</row>
    <row r="92" spans="1:32" x14ac:dyDescent="0.25">
      <c r="A92" s="639" t="s">
        <v>157</v>
      </c>
      <c r="B92" s="640"/>
      <c r="C92" s="641"/>
      <c r="D92" s="302" t="s">
        <v>9</v>
      </c>
      <c r="E92" s="361"/>
      <c r="F92" s="56"/>
      <c r="G92" s="361"/>
      <c r="H92" s="469"/>
      <c r="I92" s="46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</row>
    <row r="93" spans="1:32" s="28" customFormat="1" x14ac:dyDescent="0.25">
      <c r="A93" s="465"/>
      <c r="B93" s="26">
        <v>3</v>
      </c>
      <c r="C93" s="27"/>
      <c r="D93" s="303" t="s">
        <v>13</v>
      </c>
      <c r="E93" s="362">
        <f t="shared" ref="E93" si="59">E94+E102</f>
        <v>2507.38</v>
      </c>
      <c r="F93" s="362">
        <f>F94+F102</f>
        <v>4670</v>
      </c>
      <c r="G93" s="362">
        <f t="shared" ref="G93" si="60">G94+G102</f>
        <v>2719.97</v>
      </c>
      <c r="H93" s="470">
        <f t="shared" si="57"/>
        <v>108.47857125764742</v>
      </c>
      <c r="I93" s="470">
        <f t="shared" si="58"/>
        <v>58.243468950749453</v>
      </c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</row>
    <row r="94" spans="1:32" x14ac:dyDescent="0.25">
      <c r="A94" s="466"/>
      <c r="B94" s="418">
        <v>31</v>
      </c>
      <c r="C94" s="419"/>
      <c r="D94" s="308" t="s">
        <v>14</v>
      </c>
      <c r="E94" s="363">
        <f>E95+E97+E99</f>
        <v>2302.8200000000002</v>
      </c>
      <c r="F94" s="363">
        <f t="shared" ref="F94:G94" si="61">F95+F97+F99</f>
        <v>4430</v>
      </c>
      <c r="G94" s="363">
        <f t="shared" si="61"/>
        <v>2527.7399999999998</v>
      </c>
      <c r="H94" s="471">
        <f t="shared" si="57"/>
        <v>109.76715505336934</v>
      </c>
      <c r="I94" s="471">
        <f t="shared" si="58"/>
        <v>57.059593679458231</v>
      </c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</row>
    <row r="95" spans="1:32" ht="15" customHeight="1" x14ac:dyDescent="0.25">
      <c r="A95" s="449"/>
      <c r="B95" s="29">
        <v>311</v>
      </c>
      <c r="C95" s="31"/>
      <c r="D95" s="309" t="s">
        <v>86</v>
      </c>
      <c r="E95" s="364">
        <f t="shared" ref="E95:G95" si="62">E96</f>
        <v>1887.39</v>
      </c>
      <c r="F95" s="364">
        <f t="shared" si="62"/>
        <v>3590</v>
      </c>
      <c r="G95" s="364">
        <f t="shared" si="62"/>
        <v>2080.4499999999998</v>
      </c>
      <c r="H95" s="472">
        <f t="shared" si="57"/>
        <v>110.22894049454537</v>
      </c>
      <c r="I95" s="472">
        <f t="shared" si="58"/>
        <v>57.951253481894149</v>
      </c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</row>
    <row r="96" spans="1:32" x14ac:dyDescent="0.25">
      <c r="A96" s="636">
        <v>3111</v>
      </c>
      <c r="B96" s="637"/>
      <c r="C96" s="638"/>
      <c r="D96" s="103" t="s">
        <v>63</v>
      </c>
      <c r="E96" s="365">
        <v>1887.39</v>
      </c>
      <c r="F96" s="365">
        <v>3590</v>
      </c>
      <c r="G96" s="365">
        <v>2080.4499999999998</v>
      </c>
      <c r="H96" s="451">
        <f t="shared" si="57"/>
        <v>110.22894049454537</v>
      </c>
      <c r="I96" s="451">
        <f t="shared" si="58"/>
        <v>57.951253481894149</v>
      </c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:32" x14ac:dyDescent="0.25">
      <c r="A97" s="449"/>
      <c r="B97" s="29">
        <v>312</v>
      </c>
      <c r="C97" s="31"/>
      <c r="D97" s="309" t="s">
        <v>64</v>
      </c>
      <c r="E97" s="364">
        <f t="shared" ref="E97:G97" si="63">E98</f>
        <v>104</v>
      </c>
      <c r="F97" s="364">
        <f t="shared" si="63"/>
        <v>240</v>
      </c>
      <c r="G97" s="364">
        <f t="shared" si="63"/>
        <v>104</v>
      </c>
      <c r="H97" s="472">
        <f t="shared" si="57"/>
        <v>100</v>
      </c>
      <c r="I97" s="472">
        <f t="shared" si="58"/>
        <v>43.333333333333336</v>
      </c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</row>
    <row r="98" spans="1:32" x14ac:dyDescent="0.25">
      <c r="A98" s="636">
        <v>3121</v>
      </c>
      <c r="B98" s="637"/>
      <c r="C98" s="638"/>
      <c r="D98" s="103" t="s">
        <v>64</v>
      </c>
      <c r="E98" s="365">
        <v>104</v>
      </c>
      <c r="F98" s="365">
        <v>240</v>
      </c>
      <c r="G98" s="365">
        <v>104</v>
      </c>
      <c r="H98" s="451">
        <f t="shared" si="57"/>
        <v>100</v>
      </c>
      <c r="I98" s="451">
        <f t="shared" si="58"/>
        <v>43.333333333333336</v>
      </c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</row>
    <row r="99" spans="1:32" ht="15" customHeight="1" x14ac:dyDescent="0.25">
      <c r="A99" s="449"/>
      <c r="B99" s="29">
        <v>313</v>
      </c>
      <c r="C99" s="31"/>
      <c r="D99" s="309" t="s">
        <v>65</v>
      </c>
      <c r="E99" s="364">
        <f t="shared" ref="E99:G99" si="64">E100</f>
        <v>311.43</v>
      </c>
      <c r="F99" s="364">
        <f t="shared" si="64"/>
        <v>600</v>
      </c>
      <c r="G99" s="364">
        <f t="shared" si="64"/>
        <v>343.29</v>
      </c>
      <c r="H99" s="472">
        <f t="shared" si="57"/>
        <v>110.23022830170504</v>
      </c>
      <c r="I99" s="472">
        <f t="shared" si="58"/>
        <v>57.215000000000003</v>
      </c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</row>
    <row r="100" spans="1:32" x14ac:dyDescent="0.25">
      <c r="A100" s="636">
        <v>3132</v>
      </c>
      <c r="B100" s="637"/>
      <c r="C100" s="638"/>
      <c r="D100" s="103" t="s">
        <v>87</v>
      </c>
      <c r="E100" s="366">
        <v>311.43</v>
      </c>
      <c r="F100" s="365">
        <v>600</v>
      </c>
      <c r="G100" s="365">
        <v>343.29</v>
      </c>
      <c r="H100" s="451">
        <f t="shared" si="57"/>
        <v>110.23022830170504</v>
      </c>
      <c r="I100" s="451">
        <f t="shared" si="58"/>
        <v>57.215000000000003</v>
      </c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</row>
    <row r="101" spans="1:32" x14ac:dyDescent="0.25">
      <c r="A101" s="636">
        <v>3133</v>
      </c>
      <c r="B101" s="637"/>
      <c r="C101" s="638"/>
      <c r="D101" s="103" t="s">
        <v>114</v>
      </c>
      <c r="E101" s="365"/>
      <c r="F101" s="365">
        <v>0</v>
      </c>
      <c r="G101" s="365">
        <v>0</v>
      </c>
      <c r="H101" s="451"/>
      <c r="I101" s="451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</row>
    <row r="102" spans="1:32" x14ac:dyDescent="0.25">
      <c r="A102" s="466"/>
      <c r="B102" s="418">
        <v>32</v>
      </c>
      <c r="C102" s="419"/>
      <c r="D102" s="308" t="s">
        <v>20</v>
      </c>
      <c r="E102" s="363">
        <f>E103+E107</f>
        <v>204.56</v>
      </c>
      <c r="F102" s="363">
        <f>F103+F107</f>
        <v>240</v>
      </c>
      <c r="G102" s="363">
        <f>G103+G107</f>
        <v>192.23000000000002</v>
      </c>
      <c r="H102" s="471">
        <f t="shared" si="57"/>
        <v>93.972428627297617</v>
      </c>
      <c r="I102" s="471">
        <f t="shared" si="58"/>
        <v>80.095833333333346</v>
      </c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</row>
    <row r="103" spans="1:32" x14ac:dyDescent="0.25">
      <c r="A103" s="449"/>
      <c r="B103" s="29">
        <v>321</v>
      </c>
      <c r="C103" s="31"/>
      <c r="D103" s="309" t="s">
        <v>27</v>
      </c>
      <c r="E103" s="364">
        <f>E104+E105</f>
        <v>163.15</v>
      </c>
      <c r="F103" s="364">
        <f>F104+F105+F106</f>
        <v>210</v>
      </c>
      <c r="G103" s="364">
        <f t="shared" ref="G103" si="65">G104+G105+G106</f>
        <v>192.23000000000002</v>
      </c>
      <c r="H103" s="472">
        <f t="shared" si="57"/>
        <v>117.82408826233528</v>
      </c>
      <c r="I103" s="472">
        <f t="shared" si="58"/>
        <v>91.538095238095252</v>
      </c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</row>
    <row r="104" spans="1:32" s="28" customFormat="1" x14ac:dyDescent="0.25">
      <c r="A104" s="636">
        <v>3211</v>
      </c>
      <c r="B104" s="637"/>
      <c r="C104" s="638"/>
      <c r="D104" s="310" t="s">
        <v>115</v>
      </c>
      <c r="E104" s="365">
        <v>52</v>
      </c>
      <c r="F104" s="365">
        <v>20</v>
      </c>
      <c r="G104" s="365">
        <v>46.8</v>
      </c>
      <c r="H104" s="451">
        <f t="shared" si="57"/>
        <v>89.999999999999986</v>
      </c>
      <c r="I104" s="451">
        <f t="shared" si="58"/>
        <v>234</v>
      </c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</row>
    <row r="105" spans="1:32" x14ac:dyDescent="0.25">
      <c r="A105" s="636">
        <v>3212</v>
      </c>
      <c r="B105" s="637"/>
      <c r="C105" s="638"/>
      <c r="D105" s="103" t="s">
        <v>112</v>
      </c>
      <c r="E105" s="365">
        <v>111.15</v>
      </c>
      <c r="F105" s="365">
        <v>160</v>
      </c>
      <c r="G105" s="365">
        <v>145.43</v>
      </c>
      <c r="H105" s="451">
        <f t="shared" si="57"/>
        <v>130.84120557804769</v>
      </c>
      <c r="I105" s="451">
        <f t="shared" si="58"/>
        <v>90.893750000000011</v>
      </c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</row>
    <row r="106" spans="1:32" ht="15" customHeight="1" x14ac:dyDescent="0.25">
      <c r="A106" s="636">
        <v>3213</v>
      </c>
      <c r="B106" s="637"/>
      <c r="C106" s="638"/>
      <c r="D106" s="288" t="s">
        <v>29</v>
      </c>
      <c r="E106" s="365">
        <v>0</v>
      </c>
      <c r="F106" s="365">
        <v>30</v>
      </c>
      <c r="G106" s="365">
        <v>0</v>
      </c>
      <c r="H106" s="451"/>
      <c r="I106" s="451">
        <f t="shared" si="58"/>
        <v>0</v>
      </c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</row>
    <row r="107" spans="1:32" x14ac:dyDescent="0.25">
      <c r="A107" s="679">
        <v>323</v>
      </c>
      <c r="B107" s="680"/>
      <c r="C107" s="680"/>
      <c r="D107" s="369" t="s">
        <v>36</v>
      </c>
      <c r="E107" s="386">
        <f>E108</f>
        <v>41.41</v>
      </c>
      <c r="F107" s="386">
        <f t="shared" ref="F107:G107" si="66">F108</f>
        <v>30</v>
      </c>
      <c r="G107" s="386">
        <f t="shared" si="66"/>
        <v>0</v>
      </c>
      <c r="H107" s="473">
        <f t="shared" si="57"/>
        <v>0</v>
      </c>
      <c r="I107" s="473">
        <f t="shared" si="58"/>
        <v>0</v>
      </c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1:32" x14ac:dyDescent="0.25">
      <c r="A108" s="681">
        <v>3236</v>
      </c>
      <c r="B108" s="682"/>
      <c r="C108" s="682"/>
      <c r="D108" s="370" t="s">
        <v>41</v>
      </c>
      <c r="E108" s="365">
        <v>41.41</v>
      </c>
      <c r="F108" s="365">
        <v>30</v>
      </c>
      <c r="G108" s="365">
        <v>0</v>
      </c>
      <c r="H108" s="451">
        <f t="shared" si="57"/>
        <v>0</v>
      </c>
      <c r="I108" s="451">
        <f t="shared" si="58"/>
        <v>0</v>
      </c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1:32" x14ac:dyDescent="0.25">
      <c r="A109" s="639" t="s">
        <v>165</v>
      </c>
      <c r="B109" s="640"/>
      <c r="C109" s="641"/>
      <c r="D109" s="302" t="s">
        <v>247</v>
      </c>
      <c r="E109" s="367"/>
      <c r="F109" s="365"/>
      <c r="G109" s="367"/>
      <c r="H109" s="474"/>
      <c r="I109" s="474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</row>
    <row r="110" spans="1:32" x14ac:dyDescent="0.25">
      <c r="A110" s="465"/>
      <c r="B110" s="26">
        <v>3</v>
      </c>
      <c r="C110" s="27"/>
      <c r="D110" s="303" t="s">
        <v>13</v>
      </c>
      <c r="E110" s="362">
        <f t="shared" ref="E110" si="67">E111+E119</f>
        <v>7136.34</v>
      </c>
      <c r="F110" s="362">
        <f>F111+F119</f>
        <v>11260</v>
      </c>
      <c r="G110" s="362">
        <f t="shared" ref="G110" si="68">G111+G119</f>
        <v>6580.2100000000009</v>
      </c>
      <c r="H110" s="470">
        <f t="shared" si="57"/>
        <v>92.207069730422049</v>
      </c>
      <c r="I110" s="470">
        <f t="shared" si="58"/>
        <v>58.438809946714045</v>
      </c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</row>
    <row r="111" spans="1:32" x14ac:dyDescent="0.25">
      <c r="A111" s="466"/>
      <c r="B111" s="418">
        <v>31</v>
      </c>
      <c r="C111" s="419"/>
      <c r="D111" s="308" t="s">
        <v>14</v>
      </c>
      <c r="E111" s="363">
        <f t="shared" ref="E111:G111" si="69">E112+E114+E116</f>
        <v>6554.1500000000005</v>
      </c>
      <c r="F111" s="363">
        <f>F112+F114+F116</f>
        <v>10700</v>
      </c>
      <c r="G111" s="363">
        <f t="shared" si="69"/>
        <v>6115.2100000000009</v>
      </c>
      <c r="H111" s="471">
        <f t="shared" si="57"/>
        <v>93.302869174492514</v>
      </c>
      <c r="I111" s="471">
        <f t="shared" si="58"/>
        <v>57.151495327102808</v>
      </c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</row>
    <row r="112" spans="1:32" x14ac:dyDescent="0.25">
      <c r="A112" s="449"/>
      <c r="B112" s="29">
        <v>311</v>
      </c>
      <c r="C112" s="31"/>
      <c r="D112" s="309" t="s">
        <v>86</v>
      </c>
      <c r="E112" s="364">
        <f t="shared" ref="E112:G112" si="70">E113</f>
        <v>5371.8</v>
      </c>
      <c r="F112" s="364">
        <f t="shared" si="70"/>
        <v>8690</v>
      </c>
      <c r="G112" s="364">
        <f t="shared" si="70"/>
        <v>5033.18</v>
      </c>
      <c r="H112" s="472">
        <f t="shared" si="57"/>
        <v>93.696340146691981</v>
      </c>
      <c r="I112" s="472">
        <f t="shared" si="58"/>
        <v>57.919217491369388</v>
      </c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</row>
    <row r="113" spans="1:32" ht="15" customHeight="1" x14ac:dyDescent="0.25">
      <c r="A113" s="636">
        <v>3111</v>
      </c>
      <c r="B113" s="637"/>
      <c r="C113" s="638"/>
      <c r="D113" s="103" t="s">
        <v>63</v>
      </c>
      <c r="E113" s="368">
        <v>5371.8</v>
      </c>
      <c r="F113" s="365">
        <v>8690</v>
      </c>
      <c r="G113" s="365">
        <v>5033.18</v>
      </c>
      <c r="H113" s="451">
        <f t="shared" si="57"/>
        <v>93.696340146691981</v>
      </c>
      <c r="I113" s="451">
        <f t="shared" si="58"/>
        <v>57.919217491369388</v>
      </c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</row>
    <row r="114" spans="1:32" ht="17.25" customHeight="1" x14ac:dyDescent="0.25">
      <c r="A114" s="449"/>
      <c r="B114" s="29">
        <v>312</v>
      </c>
      <c r="C114" s="31"/>
      <c r="D114" s="309" t="s">
        <v>64</v>
      </c>
      <c r="E114" s="364">
        <f t="shared" ref="E114:G114" si="71">E115</f>
        <v>296</v>
      </c>
      <c r="F114" s="364">
        <f t="shared" si="71"/>
        <v>570</v>
      </c>
      <c r="G114" s="364">
        <f t="shared" si="71"/>
        <v>251.6</v>
      </c>
      <c r="H114" s="472">
        <f t="shared" si="57"/>
        <v>85</v>
      </c>
      <c r="I114" s="472">
        <f t="shared" si="58"/>
        <v>44.140350877192979</v>
      </c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</row>
    <row r="115" spans="1:32" ht="15" customHeight="1" x14ac:dyDescent="0.25">
      <c r="A115" s="636">
        <v>3121</v>
      </c>
      <c r="B115" s="637"/>
      <c r="C115" s="638"/>
      <c r="D115" s="103" t="s">
        <v>64</v>
      </c>
      <c r="E115" s="365">
        <v>296</v>
      </c>
      <c r="F115" s="365">
        <v>570</v>
      </c>
      <c r="G115" s="365">
        <v>251.6</v>
      </c>
      <c r="H115" s="451">
        <f t="shared" si="57"/>
        <v>85</v>
      </c>
      <c r="I115" s="451">
        <f t="shared" si="58"/>
        <v>44.140350877192979</v>
      </c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</row>
    <row r="116" spans="1:32" x14ac:dyDescent="0.25">
      <c r="A116" s="449"/>
      <c r="B116" s="29">
        <v>313</v>
      </c>
      <c r="C116" s="31"/>
      <c r="D116" s="309" t="s">
        <v>65</v>
      </c>
      <c r="E116" s="364">
        <f t="shared" ref="E116:G116" si="72">E117</f>
        <v>886.35</v>
      </c>
      <c r="F116" s="364">
        <f t="shared" si="72"/>
        <v>1440</v>
      </c>
      <c r="G116" s="364">
        <f t="shared" si="72"/>
        <v>830.43</v>
      </c>
      <c r="H116" s="472">
        <f t="shared" si="57"/>
        <v>93.690979861228627</v>
      </c>
      <c r="I116" s="472">
        <f t="shared" si="58"/>
        <v>57.668750000000003</v>
      </c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</row>
    <row r="117" spans="1:32" x14ac:dyDescent="0.25">
      <c r="A117" s="636">
        <v>3132</v>
      </c>
      <c r="B117" s="637"/>
      <c r="C117" s="638"/>
      <c r="D117" s="103" t="s">
        <v>87</v>
      </c>
      <c r="E117" s="365">
        <v>886.35</v>
      </c>
      <c r="F117" s="365">
        <v>1440</v>
      </c>
      <c r="G117" s="365">
        <v>830.43</v>
      </c>
      <c r="H117" s="451">
        <f t="shared" si="57"/>
        <v>93.690979861228627</v>
      </c>
      <c r="I117" s="451">
        <f t="shared" si="58"/>
        <v>57.668750000000003</v>
      </c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</row>
    <row r="118" spans="1:32" x14ac:dyDescent="0.25">
      <c r="A118" s="636">
        <v>3133</v>
      </c>
      <c r="B118" s="637"/>
      <c r="C118" s="638"/>
      <c r="D118" s="103" t="s">
        <v>114</v>
      </c>
      <c r="E118" s="365"/>
      <c r="F118" s="365">
        <v>0</v>
      </c>
      <c r="G118" s="365">
        <v>0</v>
      </c>
      <c r="H118" s="451"/>
      <c r="I118" s="451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</row>
    <row r="119" spans="1:32" x14ac:dyDescent="0.25">
      <c r="A119" s="466"/>
      <c r="B119" s="418">
        <v>32</v>
      </c>
      <c r="C119" s="419"/>
      <c r="D119" s="308" t="s">
        <v>20</v>
      </c>
      <c r="E119" s="363">
        <f>E120+E124</f>
        <v>582.18999999999994</v>
      </c>
      <c r="F119" s="363">
        <f>F120+F124</f>
        <v>560</v>
      </c>
      <c r="G119" s="363">
        <f t="shared" ref="G119" si="73">G120+G124</f>
        <v>465</v>
      </c>
      <c r="H119" s="471">
        <f t="shared" si="57"/>
        <v>79.870832546076031</v>
      </c>
      <c r="I119" s="471">
        <f t="shared" si="58"/>
        <v>83.035714285714292</v>
      </c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</row>
    <row r="120" spans="1:32" ht="15" customHeight="1" x14ac:dyDescent="0.25">
      <c r="A120" s="449"/>
      <c r="B120" s="29">
        <v>321</v>
      </c>
      <c r="C120" s="31"/>
      <c r="D120" s="309" t="s">
        <v>27</v>
      </c>
      <c r="E120" s="364">
        <f t="shared" ref="E120" si="74">E121+E122</f>
        <v>464.33</v>
      </c>
      <c r="F120" s="364">
        <f>F121+F122+F123</f>
        <v>490</v>
      </c>
      <c r="G120" s="364">
        <f t="shared" ref="G120" si="75">G121+G122+G123</f>
        <v>465</v>
      </c>
      <c r="H120" s="472">
        <f t="shared" si="57"/>
        <v>100.1442939288868</v>
      </c>
      <c r="I120" s="472">
        <f t="shared" si="58"/>
        <v>94.897959183673478</v>
      </c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</row>
    <row r="121" spans="1:32" ht="14.45" customHeight="1" x14ac:dyDescent="0.25">
      <c r="A121" s="636">
        <v>3211</v>
      </c>
      <c r="B121" s="637"/>
      <c r="C121" s="638"/>
      <c r="D121" s="310" t="s">
        <v>115</v>
      </c>
      <c r="E121" s="365">
        <v>148</v>
      </c>
      <c r="F121" s="365">
        <v>40</v>
      </c>
      <c r="G121" s="365">
        <v>113.22</v>
      </c>
      <c r="H121" s="451">
        <f t="shared" si="57"/>
        <v>76.5</v>
      </c>
      <c r="I121" s="451">
        <f t="shared" si="58"/>
        <v>283.04999999999995</v>
      </c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</row>
    <row r="122" spans="1:32" x14ac:dyDescent="0.25">
      <c r="A122" s="636">
        <v>3212</v>
      </c>
      <c r="B122" s="637"/>
      <c r="C122" s="638"/>
      <c r="D122" s="103" t="s">
        <v>112</v>
      </c>
      <c r="E122" s="365">
        <v>316.33</v>
      </c>
      <c r="F122" s="365">
        <v>380</v>
      </c>
      <c r="G122" s="365">
        <v>351.78</v>
      </c>
      <c r="H122" s="451">
        <f t="shared" si="57"/>
        <v>111.20665128188915</v>
      </c>
      <c r="I122" s="451">
        <f t="shared" si="58"/>
        <v>92.573684210526309</v>
      </c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</row>
    <row r="123" spans="1:32" x14ac:dyDescent="0.25">
      <c r="A123" s="636">
        <v>3213</v>
      </c>
      <c r="B123" s="637"/>
      <c r="C123" s="638"/>
      <c r="D123" s="288" t="s">
        <v>29</v>
      </c>
      <c r="F123" s="365">
        <v>70</v>
      </c>
      <c r="G123" s="365">
        <v>0</v>
      </c>
      <c r="H123" s="451" t="e">
        <f t="shared" si="57"/>
        <v>#DIV/0!</v>
      </c>
      <c r="I123" s="451">
        <f t="shared" si="58"/>
        <v>0</v>
      </c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</row>
    <row r="124" spans="1:32" x14ac:dyDescent="0.25">
      <c r="A124" s="679">
        <v>323</v>
      </c>
      <c r="B124" s="680"/>
      <c r="C124" s="680"/>
      <c r="D124" s="369" t="s">
        <v>36</v>
      </c>
      <c r="E124" s="424">
        <f>E125</f>
        <v>117.86</v>
      </c>
      <c r="F124" s="424">
        <f t="shared" ref="F124:G124" si="76">F125</f>
        <v>70</v>
      </c>
      <c r="G124" s="424">
        <f t="shared" si="76"/>
        <v>0</v>
      </c>
      <c r="H124" s="475">
        <f t="shared" si="57"/>
        <v>0</v>
      </c>
      <c r="I124" s="475">
        <f t="shared" si="58"/>
        <v>0</v>
      </c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</row>
    <row r="125" spans="1:32" x14ac:dyDescent="0.25">
      <c r="A125" s="681">
        <v>3236</v>
      </c>
      <c r="B125" s="682"/>
      <c r="C125" s="682"/>
      <c r="D125" s="370" t="s">
        <v>41</v>
      </c>
      <c r="E125" s="365">
        <v>117.86</v>
      </c>
      <c r="F125" s="365">
        <v>70</v>
      </c>
      <c r="G125" s="365">
        <v>0</v>
      </c>
      <c r="H125" s="451">
        <f t="shared" si="57"/>
        <v>0</v>
      </c>
      <c r="I125" s="451">
        <f t="shared" si="58"/>
        <v>0</v>
      </c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</row>
    <row r="126" spans="1:32" x14ac:dyDescent="0.25">
      <c r="A126" s="686" t="s">
        <v>165</v>
      </c>
      <c r="B126" s="687"/>
      <c r="C126" s="688"/>
      <c r="D126" s="476" t="s">
        <v>248</v>
      </c>
      <c r="E126" s="367"/>
      <c r="F126" s="365"/>
      <c r="G126" s="367"/>
      <c r="H126" s="474"/>
      <c r="I126" s="474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</row>
    <row r="127" spans="1:32" x14ac:dyDescent="0.25">
      <c r="A127" s="465"/>
      <c r="B127" s="26">
        <v>3</v>
      </c>
      <c r="C127" s="27"/>
      <c r="D127" s="303" t="s">
        <v>13</v>
      </c>
      <c r="E127" s="362">
        <f t="shared" ref="E127" si="77">E128+E136</f>
        <v>0</v>
      </c>
      <c r="F127" s="362">
        <f>F128+F136</f>
        <v>2020</v>
      </c>
      <c r="G127" s="362">
        <f t="shared" ref="G127" si="78">G128+G136</f>
        <v>1161.21</v>
      </c>
      <c r="H127" s="470"/>
      <c r="I127" s="470">
        <f t="shared" si="58"/>
        <v>57.485643564356437</v>
      </c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</row>
    <row r="128" spans="1:32" x14ac:dyDescent="0.25">
      <c r="A128" s="466"/>
      <c r="B128" s="418">
        <v>31</v>
      </c>
      <c r="C128" s="419"/>
      <c r="D128" s="308" t="s">
        <v>14</v>
      </c>
      <c r="E128" s="363">
        <f t="shared" ref="E128:G128" si="79">E129+E131+E133</f>
        <v>0</v>
      </c>
      <c r="F128" s="363">
        <f t="shared" si="79"/>
        <v>1900</v>
      </c>
      <c r="G128" s="363">
        <f t="shared" si="79"/>
        <v>1079.17</v>
      </c>
      <c r="H128" s="471"/>
      <c r="I128" s="471">
        <f t="shared" si="58"/>
        <v>56.798421052631589</v>
      </c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</row>
    <row r="129" spans="1:32" s="28" customFormat="1" ht="18" customHeight="1" x14ac:dyDescent="0.25">
      <c r="A129" s="449"/>
      <c r="B129" s="29">
        <v>311</v>
      </c>
      <c r="C129" s="31"/>
      <c r="D129" s="309" t="s">
        <v>86</v>
      </c>
      <c r="E129" s="364">
        <f t="shared" ref="E129:G129" si="80">E130</f>
        <v>0</v>
      </c>
      <c r="F129" s="364">
        <f t="shared" si="80"/>
        <v>1540</v>
      </c>
      <c r="G129" s="364">
        <f t="shared" si="80"/>
        <v>888.21</v>
      </c>
      <c r="H129" s="472"/>
      <c r="I129" s="472">
        <f t="shared" si="58"/>
        <v>57.675974025974028</v>
      </c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</row>
    <row r="130" spans="1:32" ht="18" customHeight="1" x14ac:dyDescent="0.25">
      <c r="A130" s="636">
        <v>3111</v>
      </c>
      <c r="B130" s="637"/>
      <c r="C130" s="638"/>
      <c r="D130" s="103" t="s">
        <v>63</v>
      </c>
      <c r="E130" s="368">
        <v>0</v>
      </c>
      <c r="F130" s="365">
        <v>1540</v>
      </c>
      <c r="G130" s="365">
        <v>888.21</v>
      </c>
      <c r="H130" s="451"/>
      <c r="I130" s="451">
        <f t="shared" si="58"/>
        <v>57.675974025974028</v>
      </c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</row>
    <row r="131" spans="1:32" x14ac:dyDescent="0.25">
      <c r="A131" s="449"/>
      <c r="B131" s="29">
        <v>312</v>
      </c>
      <c r="C131" s="31"/>
      <c r="D131" s="309" t="s">
        <v>64</v>
      </c>
      <c r="E131" s="364">
        <f t="shared" ref="E131:G131" si="81">E132</f>
        <v>0</v>
      </c>
      <c r="F131" s="364">
        <f t="shared" si="81"/>
        <v>100</v>
      </c>
      <c r="G131" s="364">
        <f t="shared" si="81"/>
        <v>44.4</v>
      </c>
      <c r="H131" s="472"/>
      <c r="I131" s="472">
        <f t="shared" si="58"/>
        <v>44.4</v>
      </c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</row>
    <row r="132" spans="1:32" s="11" customFormat="1" ht="18" customHeight="1" x14ac:dyDescent="0.25">
      <c r="A132" s="636">
        <v>3121</v>
      </c>
      <c r="B132" s="637"/>
      <c r="C132" s="638"/>
      <c r="D132" s="103" t="s">
        <v>64</v>
      </c>
      <c r="E132" s="365">
        <v>0</v>
      </c>
      <c r="F132" s="365">
        <v>100</v>
      </c>
      <c r="G132" s="365">
        <v>44.4</v>
      </c>
      <c r="H132" s="451"/>
      <c r="I132" s="451">
        <f t="shared" si="58"/>
        <v>44.4</v>
      </c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</row>
    <row r="133" spans="1:32" s="13" customFormat="1" x14ac:dyDescent="0.25">
      <c r="A133" s="449"/>
      <c r="B133" s="29">
        <v>313</v>
      </c>
      <c r="C133" s="31"/>
      <c r="D133" s="309" t="s">
        <v>65</v>
      </c>
      <c r="E133" s="364">
        <f t="shared" ref="E133:G133" si="82">E134</f>
        <v>0</v>
      </c>
      <c r="F133" s="364">
        <f t="shared" si="82"/>
        <v>260</v>
      </c>
      <c r="G133" s="364">
        <f t="shared" si="82"/>
        <v>146.56</v>
      </c>
      <c r="H133" s="472"/>
      <c r="I133" s="472">
        <f t="shared" si="58"/>
        <v>56.369230769230768</v>
      </c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</row>
    <row r="134" spans="1:32" s="28" customFormat="1" ht="18" customHeight="1" x14ac:dyDescent="0.25">
      <c r="A134" s="636">
        <v>3132</v>
      </c>
      <c r="B134" s="637"/>
      <c r="C134" s="638"/>
      <c r="D134" s="103" t="s">
        <v>87</v>
      </c>
      <c r="E134" s="365">
        <v>0</v>
      </c>
      <c r="F134" s="365">
        <v>260</v>
      </c>
      <c r="G134" s="365">
        <v>146.56</v>
      </c>
      <c r="H134" s="451"/>
      <c r="I134" s="451">
        <f t="shared" si="58"/>
        <v>56.369230769230768</v>
      </c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</row>
    <row r="135" spans="1:32" ht="18" customHeight="1" x14ac:dyDescent="0.25">
      <c r="A135" s="636">
        <v>3133</v>
      </c>
      <c r="B135" s="637"/>
      <c r="C135" s="638"/>
      <c r="D135" s="103" t="s">
        <v>114</v>
      </c>
      <c r="E135" s="365"/>
      <c r="F135" s="365"/>
      <c r="G135" s="365"/>
      <c r="H135" s="451"/>
      <c r="I135" s="451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</row>
    <row r="136" spans="1:32" ht="18" customHeight="1" x14ac:dyDescent="0.25">
      <c r="A136" s="466"/>
      <c r="B136" s="418">
        <v>32</v>
      </c>
      <c r="C136" s="419"/>
      <c r="D136" s="308" t="s">
        <v>20</v>
      </c>
      <c r="E136" s="363">
        <f t="shared" ref="E136" si="83">E137</f>
        <v>0</v>
      </c>
      <c r="F136" s="363">
        <f>F137+F141</f>
        <v>120</v>
      </c>
      <c r="G136" s="363">
        <f t="shared" ref="G136" si="84">G137+G141</f>
        <v>82.04</v>
      </c>
      <c r="H136" s="471"/>
      <c r="I136" s="471">
        <f t="shared" si="58"/>
        <v>68.366666666666674</v>
      </c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</row>
    <row r="137" spans="1:32" ht="18" customHeight="1" x14ac:dyDescent="0.25">
      <c r="A137" s="449"/>
      <c r="B137" s="29">
        <v>321</v>
      </c>
      <c r="C137" s="31"/>
      <c r="D137" s="309" t="s">
        <v>27</v>
      </c>
      <c r="E137" s="364">
        <f t="shared" ref="E137" si="85">E138+E139</f>
        <v>0</v>
      </c>
      <c r="F137" s="364">
        <f>F138+F139+F140</f>
        <v>100</v>
      </c>
      <c r="G137" s="364">
        <f t="shared" ref="G137" si="86">G138+G139+G140</f>
        <v>82.04</v>
      </c>
      <c r="H137" s="472"/>
      <c r="I137" s="472">
        <f t="shared" si="58"/>
        <v>82.04</v>
      </c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</row>
    <row r="138" spans="1:32" ht="18" customHeight="1" x14ac:dyDescent="0.25">
      <c r="A138" s="636">
        <v>3211</v>
      </c>
      <c r="B138" s="637"/>
      <c r="C138" s="638"/>
      <c r="D138" s="310" t="s">
        <v>115</v>
      </c>
      <c r="E138" s="365"/>
      <c r="F138" s="365">
        <v>10</v>
      </c>
      <c r="G138" s="365">
        <v>19.98</v>
      </c>
      <c r="H138" s="451"/>
      <c r="I138" s="451">
        <f t="shared" si="58"/>
        <v>199.8</v>
      </c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</row>
    <row r="139" spans="1:32" ht="18" customHeight="1" x14ac:dyDescent="0.25">
      <c r="A139" s="636">
        <v>3212</v>
      </c>
      <c r="B139" s="637"/>
      <c r="C139" s="638"/>
      <c r="D139" s="103" t="s">
        <v>112</v>
      </c>
      <c r="E139" s="365">
        <v>0</v>
      </c>
      <c r="F139" s="365">
        <v>70</v>
      </c>
      <c r="G139" s="365">
        <v>62.06</v>
      </c>
      <c r="H139" s="451"/>
      <c r="I139" s="451">
        <f t="shared" ref="I139:I202" si="87">G139/F139*100</f>
        <v>88.657142857142858</v>
      </c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</row>
    <row r="140" spans="1:32" s="39" customFormat="1" ht="18" customHeight="1" x14ac:dyDescent="0.25">
      <c r="A140" s="636">
        <v>3213</v>
      </c>
      <c r="B140" s="637"/>
      <c r="C140" s="638"/>
      <c r="D140" s="288" t="s">
        <v>29</v>
      </c>
      <c r="E140"/>
      <c r="F140" s="365">
        <v>20</v>
      </c>
      <c r="G140" s="365">
        <v>0</v>
      </c>
      <c r="H140" s="451"/>
      <c r="I140" s="451">
        <f t="shared" si="87"/>
        <v>0</v>
      </c>
    </row>
    <row r="141" spans="1:32" ht="18" customHeight="1" x14ac:dyDescent="0.25">
      <c r="A141" s="679">
        <v>323</v>
      </c>
      <c r="B141" s="680"/>
      <c r="C141" s="680"/>
      <c r="D141" s="369" t="s">
        <v>36</v>
      </c>
      <c r="E141" s="371">
        <v>0</v>
      </c>
      <c r="F141" s="424">
        <v>20</v>
      </c>
      <c r="G141" s="424">
        <v>0</v>
      </c>
      <c r="H141" s="475"/>
      <c r="I141" s="475">
        <f t="shared" si="87"/>
        <v>0</v>
      </c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</row>
    <row r="142" spans="1:32" ht="18" customHeight="1" x14ac:dyDescent="0.25">
      <c r="A142" s="681">
        <v>3236</v>
      </c>
      <c r="B142" s="682"/>
      <c r="C142" s="682"/>
      <c r="D142" s="370" t="s">
        <v>41</v>
      </c>
      <c r="E142" s="365"/>
      <c r="F142" s="365">
        <v>20</v>
      </c>
      <c r="G142" s="365">
        <v>0</v>
      </c>
      <c r="H142" s="451"/>
      <c r="I142" s="451">
        <f t="shared" si="87"/>
        <v>0</v>
      </c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</row>
    <row r="143" spans="1:32" ht="18" customHeight="1" x14ac:dyDescent="0.25">
      <c r="A143" s="477"/>
      <c r="B143" s="7"/>
      <c r="C143" s="478"/>
      <c r="D143" s="103"/>
      <c r="E143" s="365"/>
      <c r="F143" s="365"/>
      <c r="G143" s="365"/>
      <c r="H143" s="451"/>
      <c r="I143" s="451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</row>
    <row r="144" spans="1:32" ht="18" customHeight="1" x14ac:dyDescent="0.25">
      <c r="A144" s="479" t="s">
        <v>66</v>
      </c>
      <c r="B144" s="71"/>
      <c r="C144" s="72"/>
      <c r="D144" s="311" t="s">
        <v>153</v>
      </c>
      <c r="E144" s="170">
        <f t="shared" ref="E144:G144" si="88">E146</f>
        <v>0</v>
      </c>
      <c r="F144" s="170">
        <f t="shared" si="88"/>
        <v>531</v>
      </c>
      <c r="G144" s="170">
        <f t="shared" si="88"/>
        <v>0</v>
      </c>
      <c r="H144" s="441"/>
      <c r="I144" s="441">
        <f t="shared" si="87"/>
        <v>0</v>
      </c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</row>
    <row r="145" spans="1:32" s="22" customFormat="1" ht="15" customHeight="1" x14ac:dyDescent="0.25">
      <c r="A145" s="734" t="s">
        <v>157</v>
      </c>
      <c r="B145" s="735"/>
      <c r="C145" s="736"/>
      <c r="D145" s="302" t="s">
        <v>118</v>
      </c>
      <c r="E145" s="46"/>
      <c r="F145" s="56"/>
      <c r="G145" s="56"/>
      <c r="H145" s="442"/>
      <c r="I145" s="442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</row>
    <row r="146" spans="1:32" s="39" customFormat="1" x14ac:dyDescent="0.25">
      <c r="A146" s="692">
        <v>3</v>
      </c>
      <c r="B146" s="693"/>
      <c r="C146" s="694"/>
      <c r="D146" s="411" t="s">
        <v>13</v>
      </c>
      <c r="E146" s="171">
        <f t="shared" ref="E146:G148" si="89">E147</f>
        <v>0</v>
      </c>
      <c r="F146" s="171">
        <f t="shared" si="89"/>
        <v>531</v>
      </c>
      <c r="G146" s="171">
        <f t="shared" si="89"/>
        <v>0</v>
      </c>
      <c r="H146" s="443"/>
      <c r="I146" s="443">
        <f t="shared" si="87"/>
        <v>0</v>
      </c>
    </row>
    <row r="147" spans="1:32" s="11" customFormat="1" x14ac:dyDescent="0.25">
      <c r="A147" s="731">
        <v>32</v>
      </c>
      <c r="B147" s="732"/>
      <c r="C147" s="733"/>
      <c r="D147" s="312" t="s">
        <v>20</v>
      </c>
      <c r="E147" s="179">
        <f t="shared" si="89"/>
        <v>0</v>
      </c>
      <c r="F147" s="179">
        <f t="shared" si="89"/>
        <v>531</v>
      </c>
      <c r="G147" s="179">
        <f t="shared" si="89"/>
        <v>0</v>
      </c>
      <c r="H147" s="467"/>
      <c r="I147" s="467">
        <f t="shared" si="87"/>
        <v>0</v>
      </c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</row>
    <row r="148" spans="1:32" s="13" customFormat="1" ht="15" customHeight="1" x14ac:dyDescent="0.25">
      <c r="A148" s="448"/>
      <c r="B148" s="32">
        <v>323</v>
      </c>
      <c r="C148" s="30"/>
      <c r="D148" s="296" t="s">
        <v>36</v>
      </c>
      <c r="E148" s="158">
        <f t="shared" si="89"/>
        <v>0</v>
      </c>
      <c r="F148" s="158">
        <f t="shared" si="89"/>
        <v>531</v>
      </c>
      <c r="G148" s="158">
        <f t="shared" si="89"/>
        <v>0</v>
      </c>
      <c r="H148" s="446"/>
      <c r="I148" s="446">
        <f t="shared" si="87"/>
        <v>0</v>
      </c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</row>
    <row r="149" spans="1:32" s="28" customFormat="1" x14ac:dyDescent="0.25">
      <c r="A149" s="448"/>
      <c r="B149" s="40"/>
      <c r="C149" s="6">
        <v>3237</v>
      </c>
      <c r="D149" s="301" t="s">
        <v>116</v>
      </c>
      <c r="E149" s="46">
        <v>0</v>
      </c>
      <c r="F149" s="425">
        <v>531</v>
      </c>
      <c r="G149" s="425">
        <v>0</v>
      </c>
      <c r="H149" s="481"/>
      <c r="I149" s="481">
        <f t="shared" si="87"/>
        <v>0</v>
      </c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</row>
    <row r="150" spans="1:32" x14ac:dyDescent="0.25">
      <c r="A150" s="658" t="s">
        <v>249</v>
      </c>
      <c r="B150" s="659"/>
      <c r="C150" s="660"/>
      <c r="D150" s="482" t="s">
        <v>250</v>
      </c>
      <c r="E150" s="426">
        <f t="shared" ref="E150" si="90">E152</f>
        <v>0</v>
      </c>
      <c r="F150" s="426">
        <f>F152</f>
        <v>1132</v>
      </c>
      <c r="G150" s="426">
        <f t="shared" ref="G150" si="91">G152</f>
        <v>0</v>
      </c>
      <c r="H150" s="483"/>
      <c r="I150" s="483">
        <f t="shared" si="87"/>
        <v>0</v>
      </c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</row>
    <row r="151" spans="1:32" s="28" customFormat="1" x14ac:dyDescent="0.25">
      <c r="A151" s="746" t="s">
        <v>157</v>
      </c>
      <c r="B151" s="747"/>
      <c r="C151" s="748"/>
      <c r="D151" s="484" t="s">
        <v>118</v>
      </c>
      <c r="E151" s="485"/>
      <c r="F151" s="427"/>
      <c r="G151" s="431"/>
      <c r="H151" s="486"/>
      <c r="I151" s="486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</row>
    <row r="152" spans="1:32" x14ac:dyDescent="0.25">
      <c r="A152" s="487">
        <v>3</v>
      </c>
      <c r="B152" s="488"/>
      <c r="C152" s="488"/>
      <c r="D152" s="489" t="s">
        <v>13</v>
      </c>
      <c r="E152" s="428">
        <f t="shared" ref="E152:G154" si="92">E153</f>
        <v>0</v>
      </c>
      <c r="F152" s="428">
        <f>F153</f>
        <v>1132</v>
      </c>
      <c r="G152" s="428">
        <f t="shared" ref="G152" si="93">G153</f>
        <v>0</v>
      </c>
      <c r="H152" s="490"/>
      <c r="I152" s="490">
        <f t="shared" si="87"/>
        <v>0</v>
      </c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</row>
    <row r="153" spans="1:32" s="28" customFormat="1" x14ac:dyDescent="0.25">
      <c r="A153" s="683">
        <v>32</v>
      </c>
      <c r="B153" s="684"/>
      <c r="C153" s="685"/>
      <c r="D153" s="491" t="s">
        <v>20</v>
      </c>
      <c r="E153" s="429">
        <f t="shared" si="92"/>
        <v>0</v>
      </c>
      <c r="F153" s="429">
        <f t="shared" si="92"/>
        <v>1132</v>
      </c>
      <c r="G153" s="429">
        <f t="shared" si="92"/>
        <v>0</v>
      </c>
      <c r="H153" s="492"/>
      <c r="I153" s="492">
        <f t="shared" si="87"/>
        <v>0</v>
      </c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</row>
    <row r="154" spans="1:32" s="28" customFormat="1" x14ac:dyDescent="0.25">
      <c r="A154" s="749">
        <v>329</v>
      </c>
      <c r="B154" s="750"/>
      <c r="C154" s="751"/>
      <c r="D154" s="493" t="s">
        <v>45</v>
      </c>
      <c r="E154" s="430">
        <f t="shared" si="92"/>
        <v>0</v>
      </c>
      <c r="F154" s="430">
        <f>F155</f>
        <v>1132</v>
      </c>
      <c r="G154" s="430">
        <f t="shared" si="92"/>
        <v>0</v>
      </c>
      <c r="H154" s="494"/>
      <c r="I154" s="494">
        <f t="shared" si="87"/>
        <v>0</v>
      </c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</row>
    <row r="155" spans="1:32" ht="12.75" customHeight="1" x14ac:dyDescent="0.25">
      <c r="A155" s="752">
        <v>3299</v>
      </c>
      <c r="B155" s="753"/>
      <c r="C155" s="754"/>
      <c r="D155" s="495" t="s">
        <v>45</v>
      </c>
      <c r="E155" s="496">
        <v>0</v>
      </c>
      <c r="F155" s="427">
        <v>1132</v>
      </c>
      <c r="G155" s="427">
        <v>0</v>
      </c>
      <c r="H155" s="497"/>
      <c r="I155" s="497">
        <f t="shared" si="87"/>
        <v>0</v>
      </c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</row>
    <row r="156" spans="1:32" ht="27" customHeight="1" x14ac:dyDescent="0.25">
      <c r="A156" s="658" t="s">
        <v>259</v>
      </c>
      <c r="B156" s="659"/>
      <c r="C156" s="660"/>
      <c r="D156" s="482" t="s">
        <v>258</v>
      </c>
      <c r="E156" s="426">
        <f t="shared" ref="E156:G156" si="94">E158</f>
        <v>0</v>
      </c>
      <c r="F156" s="426">
        <f t="shared" si="94"/>
        <v>0</v>
      </c>
      <c r="G156" s="426">
        <f t="shared" si="94"/>
        <v>1800</v>
      </c>
      <c r="H156" s="483"/>
      <c r="I156" s="483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</row>
    <row r="157" spans="1:32" s="13" customFormat="1" x14ac:dyDescent="0.25">
      <c r="A157" s="661" t="s">
        <v>157</v>
      </c>
      <c r="B157" s="662"/>
      <c r="C157" s="662"/>
      <c r="D157" s="484" t="s">
        <v>118</v>
      </c>
      <c r="E157" s="485"/>
      <c r="F157" s="427"/>
      <c r="G157" s="431"/>
      <c r="H157" s="486"/>
      <c r="I157" s="486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</row>
    <row r="158" spans="1:32" s="28" customFormat="1" ht="15" customHeight="1" x14ac:dyDescent="0.25">
      <c r="A158" s="487">
        <v>3</v>
      </c>
      <c r="B158" s="488"/>
      <c r="C158" s="488"/>
      <c r="D158" s="489" t="s">
        <v>13</v>
      </c>
      <c r="E158" s="428">
        <f t="shared" ref="E158:G160" si="95">E159</f>
        <v>0</v>
      </c>
      <c r="F158" s="428">
        <f t="shared" si="95"/>
        <v>0</v>
      </c>
      <c r="G158" s="428">
        <f t="shared" si="95"/>
        <v>1800</v>
      </c>
      <c r="H158" s="490"/>
      <c r="I158" s="490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</row>
    <row r="159" spans="1:32" x14ac:dyDescent="0.25">
      <c r="A159" s="498">
        <v>32</v>
      </c>
      <c r="B159" s="499"/>
      <c r="C159" s="499"/>
      <c r="D159" s="491" t="s">
        <v>20</v>
      </c>
      <c r="E159" s="429">
        <f t="shared" si="95"/>
        <v>0</v>
      </c>
      <c r="F159" s="429">
        <f t="shared" si="95"/>
        <v>0</v>
      </c>
      <c r="G159" s="429">
        <f t="shared" si="95"/>
        <v>1800</v>
      </c>
      <c r="H159" s="492"/>
      <c r="I159" s="492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</row>
    <row r="160" spans="1:32" s="28" customFormat="1" x14ac:dyDescent="0.25">
      <c r="A160" s="663">
        <v>323</v>
      </c>
      <c r="B160" s="664"/>
      <c r="C160" s="664"/>
      <c r="D160" s="493" t="s">
        <v>36</v>
      </c>
      <c r="E160" s="430">
        <f t="shared" si="95"/>
        <v>0</v>
      </c>
      <c r="F160" s="430">
        <f t="shared" si="95"/>
        <v>0</v>
      </c>
      <c r="G160" s="430">
        <f t="shared" si="95"/>
        <v>1800</v>
      </c>
      <c r="H160" s="494"/>
      <c r="I160" s="494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</row>
    <row r="161" spans="1:32" x14ac:dyDescent="0.25">
      <c r="A161" s="707">
        <v>3237</v>
      </c>
      <c r="B161" s="708"/>
      <c r="C161" s="708"/>
      <c r="D161" s="495" t="s">
        <v>116</v>
      </c>
      <c r="E161" s="496">
        <v>0</v>
      </c>
      <c r="F161" s="431">
        <v>0</v>
      </c>
      <c r="G161" s="431">
        <v>1800</v>
      </c>
      <c r="H161" s="486"/>
      <c r="I161" s="486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</row>
    <row r="162" spans="1:32" x14ac:dyDescent="0.25">
      <c r="A162" s="500"/>
      <c r="H162" s="501"/>
      <c r="I162" s="501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</row>
    <row r="163" spans="1:32" x14ac:dyDescent="0.25">
      <c r="A163" s="665" t="s">
        <v>229</v>
      </c>
      <c r="B163" s="666"/>
      <c r="C163" s="666"/>
      <c r="D163" s="382" t="s">
        <v>230</v>
      </c>
      <c r="E163" s="383">
        <v>0</v>
      </c>
      <c r="F163" s="383">
        <f>F165</f>
        <v>300</v>
      </c>
      <c r="G163" s="383">
        <f t="shared" ref="G163" si="96">G165</f>
        <v>65</v>
      </c>
      <c r="H163" s="502"/>
      <c r="I163" s="502">
        <f t="shared" si="87"/>
        <v>21.666666666666668</v>
      </c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</row>
    <row r="164" spans="1:32" s="28" customFormat="1" x14ac:dyDescent="0.25">
      <c r="A164" s="667" t="s">
        <v>155</v>
      </c>
      <c r="B164" s="668"/>
      <c r="C164" s="669"/>
      <c r="D164" s="409" t="s">
        <v>9</v>
      </c>
      <c r="E164" s="377"/>
      <c r="F164" s="377"/>
      <c r="G164" s="377"/>
      <c r="H164" s="503"/>
      <c r="I164" s="503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</row>
    <row r="165" spans="1:32" x14ac:dyDescent="0.25">
      <c r="A165" s="465"/>
      <c r="B165" s="372">
        <v>3</v>
      </c>
      <c r="C165" s="24"/>
      <c r="D165" s="373" t="s">
        <v>13</v>
      </c>
      <c r="E165" s="378">
        <v>0</v>
      </c>
      <c r="F165" s="378">
        <f>F166</f>
        <v>300</v>
      </c>
      <c r="G165" s="378">
        <f t="shared" ref="G165:G166" si="97">G166</f>
        <v>65</v>
      </c>
      <c r="H165" s="504"/>
      <c r="I165" s="504">
        <f t="shared" si="87"/>
        <v>21.666666666666668</v>
      </c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</row>
    <row r="166" spans="1:32" x14ac:dyDescent="0.25">
      <c r="A166" s="466"/>
      <c r="B166" s="374">
        <v>32</v>
      </c>
      <c r="C166" s="415"/>
      <c r="D166" s="375" t="s">
        <v>20</v>
      </c>
      <c r="E166" s="379">
        <v>0</v>
      </c>
      <c r="F166" s="379">
        <f>F167</f>
        <v>300</v>
      </c>
      <c r="G166" s="379">
        <f t="shared" si="97"/>
        <v>65</v>
      </c>
      <c r="H166" s="505"/>
      <c r="I166" s="505">
        <f t="shared" si="87"/>
        <v>21.666666666666668</v>
      </c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</row>
    <row r="167" spans="1:32" x14ac:dyDescent="0.25">
      <c r="A167" s="449"/>
      <c r="B167" s="32">
        <v>321</v>
      </c>
      <c r="C167" s="30"/>
      <c r="D167" s="376" t="s">
        <v>20</v>
      </c>
      <c r="E167" s="380">
        <v>0</v>
      </c>
      <c r="F167" s="380">
        <f>F168+F169</f>
        <v>300</v>
      </c>
      <c r="G167" s="380">
        <f t="shared" ref="G167" si="98">G168+G169</f>
        <v>65</v>
      </c>
      <c r="H167" s="506"/>
      <c r="I167" s="506">
        <f t="shared" si="87"/>
        <v>21.666666666666668</v>
      </c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</row>
    <row r="168" spans="1:32" x14ac:dyDescent="0.25">
      <c r="A168" s="448"/>
      <c r="B168" s="7">
        <v>3211</v>
      </c>
      <c r="C168" s="6"/>
      <c r="D168" s="370" t="s">
        <v>28</v>
      </c>
      <c r="E168" s="381">
        <v>0</v>
      </c>
      <c r="F168" s="381">
        <v>300</v>
      </c>
      <c r="G168" s="381">
        <v>65</v>
      </c>
      <c r="H168" s="507"/>
      <c r="I168" s="507">
        <f t="shared" si="87"/>
        <v>21.666666666666668</v>
      </c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</row>
    <row r="169" spans="1:32" x14ac:dyDescent="0.25">
      <c r="A169" s="448"/>
      <c r="B169" s="7"/>
      <c r="C169" s="6"/>
      <c r="D169" s="370"/>
      <c r="E169" s="381"/>
      <c r="F169" s="56"/>
      <c r="G169" s="56"/>
      <c r="H169" s="442"/>
      <c r="I169" s="442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</row>
    <row r="170" spans="1:32" ht="15" customHeight="1" x14ac:dyDescent="0.25">
      <c r="A170" s="508" t="s">
        <v>59</v>
      </c>
      <c r="B170" s="18"/>
      <c r="C170" s="19"/>
      <c r="D170" s="313" t="s">
        <v>67</v>
      </c>
      <c r="E170" s="180">
        <f>E171</f>
        <v>953.59</v>
      </c>
      <c r="F170" s="180">
        <f>F171</f>
        <v>1429.84</v>
      </c>
      <c r="G170" s="180">
        <f t="shared" ref="G170" si="99">G171</f>
        <v>859.36</v>
      </c>
      <c r="H170" s="509">
        <f t="shared" ref="H170:H202" si="100">G170/E170*100</f>
        <v>90.118394697930967</v>
      </c>
      <c r="I170" s="509">
        <f t="shared" si="87"/>
        <v>60.101829575337106</v>
      </c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</row>
    <row r="171" spans="1:32" ht="30" x14ac:dyDescent="0.25">
      <c r="A171" s="510" t="s">
        <v>70</v>
      </c>
      <c r="B171" s="73"/>
      <c r="C171" s="74"/>
      <c r="D171" s="314" t="s">
        <v>68</v>
      </c>
      <c r="E171" s="181">
        <f>E173</f>
        <v>953.59</v>
      </c>
      <c r="F171" s="181">
        <f>F173</f>
        <v>1429.84</v>
      </c>
      <c r="G171" s="181">
        <f t="shared" ref="G171" si="101">G173</f>
        <v>859.36</v>
      </c>
      <c r="H171" s="511">
        <f t="shared" si="100"/>
        <v>90.118394697930967</v>
      </c>
      <c r="I171" s="511">
        <f t="shared" si="87"/>
        <v>60.101829575337106</v>
      </c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</row>
    <row r="172" spans="1:32" x14ac:dyDescent="0.25">
      <c r="A172" s="639" t="s">
        <v>121</v>
      </c>
      <c r="B172" s="640"/>
      <c r="C172" s="641"/>
      <c r="D172" s="416" t="s">
        <v>119</v>
      </c>
      <c r="E172" s="356"/>
      <c r="F172" s="173"/>
      <c r="G172" s="173"/>
      <c r="H172" s="447"/>
      <c r="I172" s="447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</row>
    <row r="173" spans="1:32" x14ac:dyDescent="0.25">
      <c r="A173" s="465"/>
      <c r="B173" s="25">
        <v>3</v>
      </c>
      <c r="C173" s="24"/>
      <c r="D173" s="315" t="s">
        <v>13</v>
      </c>
      <c r="E173" s="182">
        <f>E174</f>
        <v>953.59</v>
      </c>
      <c r="F173" s="182">
        <f>F174</f>
        <v>1429.84</v>
      </c>
      <c r="G173" s="182">
        <f t="shared" ref="G173:G174" si="102">G174</f>
        <v>859.36</v>
      </c>
      <c r="H173" s="512">
        <f t="shared" si="100"/>
        <v>90.118394697930967</v>
      </c>
      <c r="I173" s="512">
        <f t="shared" si="87"/>
        <v>60.101829575337106</v>
      </c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</row>
    <row r="174" spans="1:32" ht="26.25" x14ac:dyDescent="0.25">
      <c r="A174" s="466"/>
      <c r="B174" s="414">
        <v>37</v>
      </c>
      <c r="C174" s="415"/>
      <c r="D174" s="316" t="s">
        <v>251</v>
      </c>
      <c r="E174" s="183">
        <f>E175</f>
        <v>953.59</v>
      </c>
      <c r="F174" s="183">
        <f>F175</f>
        <v>1429.84</v>
      </c>
      <c r="G174" s="183">
        <f t="shared" si="102"/>
        <v>859.36</v>
      </c>
      <c r="H174" s="513">
        <f t="shared" si="100"/>
        <v>90.118394697930967</v>
      </c>
      <c r="I174" s="513">
        <f t="shared" si="87"/>
        <v>60.101829575337106</v>
      </c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</row>
    <row r="175" spans="1:32" ht="21.75" customHeight="1" x14ac:dyDescent="0.25">
      <c r="A175" s="449"/>
      <c r="B175" s="33">
        <v>372</v>
      </c>
      <c r="C175" s="30"/>
      <c r="D175" s="296" t="s">
        <v>69</v>
      </c>
      <c r="E175" s="184">
        <f t="shared" ref="E175:G175" si="103">E176</f>
        <v>953.59</v>
      </c>
      <c r="F175" s="184">
        <f t="shared" si="103"/>
        <v>1429.84</v>
      </c>
      <c r="G175" s="184">
        <f t="shared" si="103"/>
        <v>859.36</v>
      </c>
      <c r="H175" s="514">
        <f t="shared" si="100"/>
        <v>90.118394697930967</v>
      </c>
      <c r="I175" s="514">
        <f t="shared" si="87"/>
        <v>60.101829575337106</v>
      </c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26.25" x14ac:dyDescent="0.25">
      <c r="A176" s="636">
        <v>3723</v>
      </c>
      <c r="B176" s="637"/>
      <c r="C176" s="638"/>
      <c r="D176" s="288" t="s">
        <v>252</v>
      </c>
      <c r="E176" s="46">
        <v>953.59</v>
      </c>
      <c r="F176" s="46">
        <v>1429.84</v>
      </c>
      <c r="G176" s="46">
        <v>859.36</v>
      </c>
      <c r="H176" s="451">
        <f t="shared" si="100"/>
        <v>90.118394697930967</v>
      </c>
      <c r="I176" s="451">
        <f t="shared" si="87"/>
        <v>60.101829575337106</v>
      </c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</row>
    <row r="177" spans="1:32" x14ac:dyDescent="0.25">
      <c r="A177" s="515" t="s">
        <v>168</v>
      </c>
      <c r="B177" s="69"/>
      <c r="C177" s="70"/>
      <c r="D177" s="317" t="s">
        <v>71</v>
      </c>
      <c r="E177" s="185">
        <f t="shared" ref="E177:G177" si="104">E179+E184+E193</f>
        <v>11537.9</v>
      </c>
      <c r="F177" s="185">
        <f t="shared" si="104"/>
        <v>1600</v>
      </c>
      <c r="G177" s="185">
        <f t="shared" si="104"/>
        <v>600</v>
      </c>
      <c r="H177" s="516">
        <f t="shared" si="100"/>
        <v>5.2002530789831773</v>
      </c>
      <c r="I177" s="516">
        <f t="shared" si="87"/>
        <v>37.5</v>
      </c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</row>
    <row r="178" spans="1:32" x14ac:dyDescent="0.25">
      <c r="A178" s="689" t="s">
        <v>155</v>
      </c>
      <c r="B178" s="690"/>
      <c r="C178" s="691"/>
      <c r="D178" s="319" t="s">
        <v>120</v>
      </c>
      <c r="E178" s="46"/>
      <c r="F178" s="56"/>
      <c r="G178" s="56"/>
      <c r="H178" s="442"/>
      <c r="I178" s="442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</row>
    <row r="179" spans="1:32" x14ac:dyDescent="0.25">
      <c r="A179" s="517" t="s">
        <v>61</v>
      </c>
      <c r="B179" s="73"/>
      <c r="C179" s="74"/>
      <c r="D179" s="314" t="s">
        <v>73</v>
      </c>
      <c r="E179" s="186">
        <f t="shared" ref="E179:G182" si="105">E180</f>
        <v>0</v>
      </c>
      <c r="F179" s="186">
        <f t="shared" si="105"/>
        <v>500</v>
      </c>
      <c r="G179" s="186">
        <f t="shared" si="105"/>
        <v>0</v>
      </c>
      <c r="H179" s="518"/>
      <c r="I179" s="518">
        <f t="shared" si="87"/>
        <v>0</v>
      </c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</row>
    <row r="180" spans="1:32" x14ac:dyDescent="0.25">
      <c r="A180" s="465"/>
      <c r="B180" s="25">
        <v>4</v>
      </c>
      <c r="C180" s="24"/>
      <c r="D180" s="321" t="s">
        <v>15</v>
      </c>
      <c r="E180" s="171">
        <f t="shared" si="105"/>
        <v>0</v>
      </c>
      <c r="F180" s="171">
        <f>F181</f>
        <v>500</v>
      </c>
      <c r="G180" s="171">
        <f t="shared" si="105"/>
        <v>0</v>
      </c>
      <c r="H180" s="443"/>
      <c r="I180" s="443">
        <f t="shared" si="87"/>
        <v>0</v>
      </c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</row>
    <row r="181" spans="1:32" x14ac:dyDescent="0.25">
      <c r="A181" s="466"/>
      <c r="B181" s="414">
        <v>45</v>
      </c>
      <c r="C181" s="415"/>
      <c r="D181" s="322" t="s">
        <v>74</v>
      </c>
      <c r="E181" s="179">
        <f t="shared" si="105"/>
        <v>0</v>
      </c>
      <c r="F181" s="179">
        <f>F182</f>
        <v>500</v>
      </c>
      <c r="G181" s="179">
        <f>G182</f>
        <v>0</v>
      </c>
      <c r="H181" s="467"/>
      <c r="I181" s="467">
        <f t="shared" si="87"/>
        <v>0</v>
      </c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</row>
    <row r="182" spans="1:32" x14ac:dyDescent="0.25">
      <c r="A182" s="449"/>
      <c r="B182" s="33">
        <v>451</v>
      </c>
      <c r="C182" s="30"/>
      <c r="D182" s="323" t="s">
        <v>75</v>
      </c>
      <c r="E182" s="158">
        <f t="shared" si="105"/>
        <v>0</v>
      </c>
      <c r="F182" s="158">
        <f>F183</f>
        <v>500</v>
      </c>
      <c r="G182" s="158">
        <f t="shared" ref="G182" si="106">G183</f>
        <v>0</v>
      </c>
      <c r="H182" s="446"/>
      <c r="I182" s="446">
        <f t="shared" si="87"/>
        <v>0</v>
      </c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</row>
    <row r="183" spans="1:32" x14ac:dyDescent="0.25">
      <c r="A183" s="636">
        <v>4511</v>
      </c>
      <c r="B183" s="637"/>
      <c r="C183" s="638"/>
      <c r="D183" s="288" t="s">
        <v>75</v>
      </c>
      <c r="E183" s="46">
        <v>0</v>
      </c>
      <c r="F183" s="56">
        <v>500</v>
      </c>
      <c r="G183" s="56">
        <v>0</v>
      </c>
      <c r="H183" s="442"/>
      <c r="I183" s="442">
        <f t="shared" si="87"/>
        <v>0</v>
      </c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</row>
    <row r="184" spans="1:32" x14ac:dyDescent="0.25">
      <c r="A184" s="670" t="s">
        <v>169</v>
      </c>
      <c r="B184" s="671"/>
      <c r="C184" s="672"/>
      <c r="D184" s="318" t="s">
        <v>170</v>
      </c>
      <c r="E184" s="186">
        <f t="shared" ref="E184:G186" si="107">E185</f>
        <v>10937.9</v>
      </c>
      <c r="F184" s="186">
        <f t="shared" si="107"/>
        <v>500</v>
      </c>
      <c r="G184" s="186">
        <f t="shared" si="107"/>
        <v>0</v>
      </c>
      <c r="H184" s="518">
        <f t="shared" si="100"/>
        <v>0</v>
      </c>
      <c r="I184" s="518">
        <f t="shared" si="87"/>
        <v>0</v>
      </c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</row>
    <row r="185" spans="1:32" x14ac:dyDescent="0.25">
      <c r="A185" s="673">
        <v>4</v>
      </c>
      <c r="B185" s="674"/>
      <c r="C185" s="675"/>
      <c r="D185" s="408" t="s">
        <v>15</v>
      </c>
      <c r="E185" s="171">
        <f t="shared" si="107"/>
        <v>10937.9</v>
      </c>
      <c r="F185" s="171">
        <f t="shared" si="107"/>
        <v>500</v>
      </c>
      <c r="G185" s="171">
        <f t="shared" si="107"/>
        <v>0</v>
      </c>
      <c r="H185" s="443">
        <f t="shared" si="100"/>
        <v>0</v>
      </c>
      <c r="I185" s="443">
        <f t="shared" si="87"/>
        <v>0</v>
      </c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</row>
    <row r="186" spans="1:32" x14ac:dyDescent="0.25">
      <c r="A186" s="676">
        <v>42</v>
      </c>
      <c r="B186" s="677"/>
      <c r="C186" s="678"/>
      <c r="D186" s="320" t="s">
        <v>113</v>
      </c>
      <c r="E186" s="183">
        <f t="shared" si="107"/>
        <v>10937.9</v>
      </c>
      <c r="F186" s="183">
        <f t="shared" si="107"/>
        <v>500</v>
      </c>
      <c r="G186" s="183">
        <f>G187</f>
        <v>0</v>
      </c>
      <c r="H186" s="513">
        <f t="shared" si="100"/>
        <v>0</v>
      </c>
      <c r="I186" s="513">
        <f t="shared" si="87"/>
        <v>0</v>
      </c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</row>
    <row r="187" spans="1:32" s="22" customFormat="1" x14ac:dyDescent="0.25">
      <c r="A187" s="519">
        <v>422</v>
      </c>
      <c r="B187" s="101"/>
      <c r="C187" s="102"/>
      <c r="D187" s="324" t="s">
        <v>160</v>
      </c>
      <c r="E187" s="187">
        <f t="shared" ref="E187" si="108">E188+E189+E190+E191+E192</f>
        <v>10937.9</v>
      </c>
      <c r="F187" s="187">
        <f t="shared" ref="F187:G187" si="109">F188+F189+F190+F191+F192</f>
        <v>500</v>
      </c>
      <c r="G187" s="187">
        <f t="shared" si="109"/>
        <v>0</v>
      </c>
      <c r="H187" s="520">
        <f t="shared" si="100"/>
        <v>0</v>
      </c>
      <c r="I187" s="520">
        <f t="shared" si="87"/>
        <v>0</v>
      </c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</row>
    <row r="188" spans="1:32" s="39" customFormat="1" x14ac:dyDescent="0.25">
      <c r="A188" s="448">
        <v>4221</v>
      </c>
      <c r="B188" s="5"/>
      <c r="C188" s="6"/>
      <c r="D188" s="417" t="s">
        <v>171</v>
      </c>
      <c r="E188" s="356">
        <v>0</v>
      </c>
      <c r="F188" s="173">
        <v>0</v>
      </c>
      <c r="G188" s="173">
        <v>0</v>
      </c>
      <c r="H188" s="447"/>
      <c r="I188" s="447"/>
    </row>
    <row r="189" spans="1:32" s="11" customFormat="1" x14ac:dyDescent="0.25">
      <c r="A189" s="448">
        <v>4222</v>
      </c>
      <c r="B189" s="5"/>
      <c r="C189" s="6"/>
      <c r="D189" s="417" t="s">
        <v>172</v>
      </c>
      <c r="E189" s="356">
        <v>0</v>
      </c>
      <c r="F189" s="173">
        <v>0</v>
      </c>
      <c r="G189" s="173">
        <v>0</v>
      </c>
      <c r="H189" s="447"/>
      <c r="I189" s="447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</row>
    <row r="190" spans="1:32" s="13" customFormat="1" x14ac:dyDescent="0.25">
      <c r="A190" s="448">
        <v>4223</v>
      </c>
      <c r="B190" s="5"/>
      <c r="C190" s="6"/>
      <c r="D190" s="417" t="s">
        <v>190</v>
      </c>
      <c r="E190" s="356">
        <v>10937.9</v>
      </c>
      <c r="F190" s="173">
        <v>500</v>
      </c>
      <c r="G190" s="173">
        <v>0</v>
      </c>
      <c r="H190" s="447">
        <f t="shared" si="100"/>
        <v>0</v>
      </c>
      <c r="I190" s="447">
        <f t="shared" si="87"/>
        <v>0</v>
      </c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</row>
    <row r="191" spans="1:32" s="28" customFormat="1" x14ac:dyDescent="0.25">
      <c r="A191" s="448">
        <v>4226</v>
      </c>
      <c r="B191" s="5"/>
      <c r="C191" s="6"/>
      <c r="D191" s="417" t="s">
        <v>173</v>
      </c>
      <c r="E191" s="356">
        <v>0</v>
      </c>
      <c r="F191" s="173">
        <v>0</v>
      </c>
      <c r="G191" s="173">
        <v>0</v>
      </c>
      <c r="H191" s="447"/>
      <c r="I191" s="447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</row>
    <row r="192" spans="1:32" x14ac:dyDescent="0.25">
      <c r="A192" s="448">
        <v>4227</v>
      </c>
      <c r="B192" s="5"/>
      <c r="C192" s="6"/>
      <c r="D192" s="417" t="s">
        <v>174</v>
      </c>
      <c r="E192" s="356">
        <v>0</v>
      </c>
      <c r="F192" s="173">
        <v>0</v>
      </c>
      <c r="G192" s="173">
        <v>0</v>
      </c>
      <c r="H192" s="447"/>
      <c r="I192" s="447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</row>
    <row r="193" spans="1:32" s="28" customFormat="1" x14ac:dyDescent="0.25">
      <c r="A193" s="517" t="s">
        <v>192</v>
      </c>
      <c r="B193" s="73"/>
      <c r="C193" s="74"/>
      <c r="D193" s="314" t="s">
        <v>191</v>
      </c>
      <c r="E193" s="186">
        <f t="shared" ref="E193:E196" si="110">E194</f>
        <v>600</v>
      </c>
      <c r="F193" s="186">
        <f>F194</f>
        <v>600</v>
      </c>
      <c r="G193" s="186">
        <f t="shared" ref="G193:G194" si="111">G194</f>
        <v>600</v>
      </c>
      <c r="H193" s="518">
        <f t="shared" si="100"/>
        <v>100</v>
      </c>
      <c r="I193" s="518">
        <f t="shared" si="87"/>
        <v>100</v>
      </c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</row>
    <row r="194" spans="1:32" x14ac:dyDescent="0.25">
      <c r="A194" s="465"/>
      <c r="B194" s="25">
        <v>4</v>
      </c>
      <c r="C194" s="24"/>
      <c r="D194" s="325" t="s">
        <v>15</v>
      </c>
      <c r="E194" s="171">
        <f t="shared" si="110"/>
        <v>600</v>
      </c>
      <c r="F194" s="171">
        <f>F195</f>
        <v>600</v>
      </c>
      <c r="G194" s="171">
        <f t="shared" si="111"/>
        <v>600</v>
      </c>
      <c r="H194" s="443">
        <f t="shared" si="100"/>
        <v>100</v>
      </c>
      <c r="I194" s="443">
        <f t="shared" si="87"/>
        <v>100</v>
      </c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</row>
    <row r="195" spans="1:32" x14ac:dyDescent="0.25">
      <c r="A195" s="466"/>
      <c r="B195" s="414">
        <v>42</v>
      </c>
      <c r="C195" s="415"/>
      <c r="D195" s="326" t="s">
        <v>24</v>
      </c>
      <c r="E195" s="179">
        <f t="shared" si="110"/>
        <v>600</v>
      </c>
      <c r="F195" s="179">
        <f>F196</f>
        <v>600</v>
      </c>
      <c r="G195" s="179">
        <f>G196</f>
        <v>600</v>
      </c>
      <c r="H195" s="467">
        <f t="shared" si="100"/>
        <v>100</v>
      </c>
      <c r="I195" s="467">
        <f t="shared" si="87"/>
        <v>100</v>
      </c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</row>
    <row r="196" spans="1:32" s="11" customFormat="1" x14ac:dyDescent="0.25">
      <c r="A196" s="449"/>
      <c r="B196" s="33">
        <v>424</v>
      </c>
      <c r="C196" s="30"/>
      <c r="D196" s="327" t="s">
        <v>194</v>
      </c>
      <c r="E196" s="158">
        <f t="shared" si="110"/>
        <v>600</v>
      </c>
      <c r="F196" s="158">
        <f>F197</f>
        <v>600</v>
      </c>
      <c r="G196" s="158">
        <f>G197</f>
        <v>600</v>
      </c>
      <c r="H196" s="446">
        <f t="shared" si="100"/>
        <v>100</v>
      </c>
      <c r="I196" s="446">
        <f t="shared" si="87"/>
        <v>100</v>
      </c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</row>
    <row r="197" spans="1:32" s="13" customFormat="1" x14ac:dyDescent="0.25">
      <c r="A197" s="636">
        <v>4241</v>
      </c>
      <c r="B197" s="637"/>
      <c r="C197" s="638"/>
      <c r="D197" s="288" t="s">
        <v>193</v>
      </c>
      <c r="E197" s="46">
        <v>600</v>
      </c>
      <c r="F197" s="56">
        <v>600</v>
      </c>
      <c r="G197" s="56">
        <v>600</v>
      </c>
      <c r="H197" s="442">
        <f t="shared" si="100"/>
        <v>100</v>
      </c>
      <c r="I197" s="442">
        <f t="shared" si="87"/>
        <v>100</v>
      </c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</row>
    <row r="198" spans="1:32" s="28" customFormat="1" x14ac:dyDescent="0.25">
      <c r="A198" s="737" t="s">
        <v>76</v>
      </c>
      <c r="B198" s="738"/>
      <c r="C198" s="739"/>
      <c r="D198" s="289" t="s">
        <v>77</v>
      </c>
      <c r="E198" s="188">
        <f t="shared" ref="E198" si="112">E200</f>
        <v>381.69</v>
      </c>
      <c r="F198" s="188">
        <f>F200</f>
        <v>500</v>
      </c>
      <c r="G198" s="188">
        <f t="shared" ref="G198" si="113">G200</f>
        <v>1062.5</v>
      </c>
      <c r="H198" s="521">
        <f t="shared" si="100"/>
        <v>278.36726139013336</v>
      </c>
      <c r="I198" s="521">
        <f t="shared" si="87"/>
        <v>212.5</v>
      </c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</row>
    <row r="199" spans="1:32" x14ac:dyDescent="0.25">
      <c r="A199" s="522" t="s">
        <v>155</v>
      </c>
      <c r="B199" s="44"/>
      <c r="C199" s="45"/>
      <c r="D199" s="302" t="s">
        <v>118</v>
      </c>
      <c r="F199" s="173"/>
      <c r="G199" s="56"/>
      <c r="H199" s="442"/>
      <c r="I199" s="442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</row>
    <row r="200" spans="1:32" s="28" customFormat="1" x14ac:dyDescent="0.25">
      <c r="A200" s="523"/>
      <c r="B200" s="26">
        <v>3</v>
      </c>
      <c r="C200" s="27"/>
      <c r="D200" s="303" t="s">
        <v>13</v>
      </c>
      <c r="E200" s="171">
        <f t="shared" ref="E200:E202" si="114">E201</f>
        <v>381.69</v>
      </c>
      <c r="F200" s="171">
        <f>F201</f>
        <v>500</v>
      </c>
      <c r="G200" s="171">
        <f t="shared" ref="G200:G202" si="115">G201</f>
        <v>1062.5</v>
      </c>
      <c r="H200" s="443">
        <f t="shared" si="100"/>
        <v>278.36726139013336</v>
      </c>
      <c r="I200" s="443">
        <f t="shared" si="87"/>
        <v>212.5</v>
      </c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</row>
    <row r="201" spans="1:32" x14ac:dyDescent="0.25">
      <c r="A201" s="480"/>
      <c r="B201" s="418">
        <v>32</v>
      </c>
      <c r="C201" s="419"/>
      <c r="D201" s="308" t="s">
        <v>20</v>
      </c>
      <c r="E201" s="179">
        <f t="shared" si="114"/>
        <v>381.69</v>
      </c>
      <c r="F201" s="179">
        <f>F202</f>
        <v>500</v>
      </c>
      <c r="G201" s="179">
        <f t="shared" si="115"/>
        <v>1062.5</v>
      </c>
      <c r="H201" s="467">
        <f t="shared" si="100"/>
        <v>278.36726139013336</v>
      </c>
      <c r="I201" s="467">
        <f t="shared" si="87"/>
        <v>212.5</v>
      </c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</row>
    <row r="202" spans="1:32" s="22" customFormat="1" x14ac:dyDescent="0.25">
      <c r="A202" s="454"/>
      <c r="B202" s="29">
        <v>322</v>
      </c>
      <c r="C202" s="31"/>
      <c r="D202" s="309" t="s">
        <v>31</v>
      </c>
      <c r="E202" s="158">
        <f t="shared" si="114"/>
        <v>381.69</v>
      </c>
      <c r="F202" s="158">
        <f>F203</f>
        <v>500</v>
      </c>
      <c r="G202" s="158">
        <f t="shared" si="115"/>
        <v>1062.5</v>
      </c>
      <c r="H202" s="446">
        <f t="shared" si="100"/>
        <v>278.36726139013336</v>
      </c>
      <c r="I202" s="446">
        <f t="shared" si="87"/>
        <v>212.5</v>
      </c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</row>
    <row r="203" spans="1:32" s="11" customFormat="1" ht="19.5" customHeight="1" x14ac:dyDescent="0.25">
      <c r="A203" s="636">
        <v>3232</v>
      </c>
      <c r="B203" s="637"/>
      <c r="C203" s="638"/>
      <c r="D203" s="103" t="s">
        <v>56</v>
      </c>
      <c r="E203" s="46">
        <v>381.69</v>
      </c>
      <c r="F203" s="173">
        <v>500</v>
      </c>
      <c r="G203" s="56">
        <v>1062.5</v>
      </c>
      <c r="H203" s="442">
        <f t="shared" ref="H203:H267" si="116">G203/E203*100</f>
        <v>278.36726139013336</v>
      </c>
      <c r="I203" s="442">
        <f t="shared" ref="I203:I267" si="117">G203/F203*100</f>
        <v>212.5</v>
      </c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</row>
    <row r="204" spans="1:32" s="13" customFormat="1" ht="30" x14ac:dyDescent="0.25">
      <c r="A204" s="464" t="s">
        <v>59</v>
      </c>
      <c r="B204" s="75"/>
      <c r="C204" s="70"/>
      <c r="D204" s="307" t="s">
        <v>167</v>
      </c>
      <c r="E204" s="189">
        <f>E205+E330+E351+E365+E371+E412+E428+E433+E440+E450+E456</f>
        <v>424507.93000000005</v>
      </c>
      <c r="F204" s="189">
        <f>F205+F330+F351+F365+F371+F412+F428+F433+F440+F450+F456</f>
        <v>800042</v>
      </c>
      <c r="G204" s="189">
        <f>G205+G330+G351+G365+G371+G412+G428+G433+G440+G450+G456</f>
        <v>390381.28000000009</v>
      </c>
      <c r="H204" s="524">
        <f t="shared" si="116"/>
        <v>91.960892226442041</v>
      </c>
      <c r="I204" s="524">
        <f t="shared" si="117"/>
        <v>48.7950982573415</v>
      </c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</row>
    <row r="205" spans="1:32" s="28" customFormat="1" ht="21" customHeight="1" x14ac:dyDescent="0.25">
      <c r="A205" s="510" t="s">
        <v>26</v>
      </c>
      <c r="B205" s="73"/>
      <c r="C205" s="74"/>
      <c r="D205" s="314" t="s">
        <v>11</v>
      </c>
      <c r="E205" s="186">
        <f>E207+E240+E249+E283+E297+E302+E326</f>
        <v>8735.16</v>
      </c>
      <c r="F205" s="186">
        <f>F207+F240+F249+F283+F297+F302+F326</f>
        <v>16963.18</v>
      </c>
      <c r="G205" s="186">
        <f>G207+G240+G249+G283+G297+G302+G326</f>
        <v>6659.56</v>
      </c>
      <c r="H205" s="518">
        <f t="shared" si="116"/>
        <v>76.238557736778716</v>
      </c>
      <c r="I205" s="518">
        <f t="shared" si="117"/>
        <v>39.258912538804637</v>
      </c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</row>
    <row r="206" spans="1:32" ht="18" customHeight="1" x14ac:dyDescent="0.25">
      <c r="A206" s="655" t="s">
        <v>123</v>
      </c>
      <c r="B206" s="656"/>
      <c r="C206" s="657"/>
      <c r="D206" s="328" t="s">
        <v>122</v>
      </c>
      <c r="E206" s="46">
        <f t="shared" ref="E206" si="118">E207+E240</f>
        <v>1815.07</v>
      </c>
      <c r="F206" s="46">
        <f t="shared" ref="F206:G206" si="119">F207+F240</f>
        <v>6000</v>
      </c>
      <c r="G206" s="46">
        <f t="shared" si="119"/>
        <v>1131.51</v>
      </c>
      <c r="H206" s="451">
        <f t="shared" si="116"/>
        <v>62.339744472664968</v>
      </c>
      <c r="I206" s="451">
        <f t="shared" si="117"/>
        <v>18.858499999999999</v>
      </c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</row>
    <row r="207" spans="1:32" s="22" customFormat="1" x14ac:dyDescent="0.25">
      <c r="A207" s="465"/>
      <c r="B207" s="25">
        <v>3</v>
      </c>
      <c r="C207" s="24"/>
      <c r="D207" s="411" t="s">
        <v>13</v>
      </c>
      <c r="E207" s="171">
        <f t="shared" ref="E207" si="120">E208+E236</f>
        <v>1815.07</v>
      </c>
      <c r="F207" s="171">
        <f t="shared" ref="F207:G207" si="121">F208+F236</f>
        <v>5797.5</v>
      </c>
      <c r="G207" s="171">
        <f t="shared" si="121"/>
        <v>824.51</v>
      </c>
      <c r="H207" s="443">
        <f t="shared" si="116"/>
        <v>45.42579625028236</v>
      </c>
      <c r="I207" s="443">
        <f t="shared" si="117"/>
        <v>14.221819749892195</v>
      </c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</row>
    <row r="208" spans="1:32" s="11" customFormat="1" x14ac:dyDescent="0.25">
      <c r="A208" s="466"/>
      <c r="B208" s="414">
        <v>32</v>
      </c>
      <c r="C208" s="415"/>
      <c r="D208" s="312" t="s">
        <v>20</v>
      </c>
      <c r="E208" s="179">
        <f t="shared" ref="E208" si="122">E209+E213+E220+E230</f>
        <v>1815.07</v>
      </c>
      <c r="F208" s="179">
        <f t="shared" ref="F208:G208" si="123">F209+F213+F220+F230</f>
        <v>5797.5</v>
      </c>
      <c r="G208" s="179">
        <f t="shared" si="123"/>
        <v>824.51</v>
      </c>
      <c r="H208" s="467">
        <f t="shared" si="116"/>
        <v>45.42579625028236</v>
      </c>
      <c r="I208" s="467">
        <f t="shared" si="117"/>
        <v>14.221819749892195</v>
      </c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</row>
    <row r="209" spans="1:32" s="13" customFormat="1" x14ac:dyDescent="0.25">
      <c r="A209" s="449"/>
      <c r="B209" s="33">
        <v>321</v>
      </c>
      <c r="C209" s="30"/>
      <c r="D209" s="290" t="s">
        <v>27</v>
      </c>
      <c r="E209" s="158">
        <f t="shared" ref="E209" si="124">E210+E211+E212</f>
        <v>77.5</v>
      </c>
      <c r="F209" s="158">
        <f t="shared" ref="F209:G209" si="125">F210+F211+F212</f>
        <v>350</v>
      </c>
      <c r="G209" s="158">
        <f t="shared" si="125"/>
        <v>60</v>
      </c>
      <c r="H209" s="446">
        <f t="shared" si="116"/>
        <v>77.41935483870968</v>
      </c>
      <c r="I209" s="446">
        <f t="shared" si="117"/>
        <v>17.142857142857142</v>
      </c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</row>
    <row r="210" spans="1:32" s="28" customFormat="1" x14ac:dyDescent="0.25">
      <c r="A210" s="636">
        <v>3211</v>
      </c>
      <c r="B210" s="637"/>
      <c r="C210" s="638"/>
      <c r="D210" s="288" t="s">
        <v>28</v>
      </c>
      <c r="E210" s="46">
        <v>77.5</v>
      </c>
      <c r="F210" s="56">
        <v>200</v>
      </c>
      <c r="G210" s="46">
        <v>60</v>
      </c>
      <c r="H210" s="451">
        <f t="shared" si="116"/>
        <v>77.41935483870968</v>
      </c>
      <c r="I210" s="451">
        <f t="shared" si="117"/>
        <v>30</v>
      </c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</row>
    <row r="211" spans="1:32" ht="15.75" customHeight="1" x14ac:dyDescent="0.25">
      <c r="A211" s="636">
        <v>3213</v>
      </c>
      <c r="B211" s="637"/>
      <c r="C211" s="638"/>
      <c r="D211" s="288" t="s">
        <v>29</v>
      </c>
      <c r="E211" s="46"/>
      <c r="F211" s="56">
        <v>150</v>
      </c>
      <c r="G211" s="46">
        <v>0</v>
      </c>
      <c r="H211" s="451"/>
      <c r="I211" s="451">
        <f t="shared" si="117"/>
        <v>0</v>
      </c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</row>
    <row r="212" spans="1:32" s="28" customFormat="1" x14ac:dyDescent="0.25">
      <c r="A212" s="636">
        <v>3214</v>
      </c>
      <c r="B212" s="637"/>
      <c r="C212" s="638"/>
      <c r="D212" s="288" t="s">
        <v>30</v>
      </c>
      <c r="E212" s="46"/>
      <c r="F212" s="56">
        <v>0</v>
      </c>
      <c r="G212" s="56">
        <v>0</v>
      </c>
      <c r="H212" s="442"/>
      <c r="I212" s="442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</row>
    <row r="213" spans="1:32" ht="17.25" customHeight="1" x14ac:dyDescent="0.25">
      <c r="A213" s="449"/>
      <c r="B213" s="29">
        <v>322</v>
      </c>
      <c r="C213" s="30"/>
      <c r="D213" s="290" t="s">
        <v>31</v>
      </c>
      <c r="E213" s="158">
        <f t="shared" ref="E213" si="126">SUM(E214:E219)</f>
        <v>857.76</v>
      </c>
      <c r="F213" s="158">
        <f t="shared" ref="F213:G213" si="127">SUM(F214:F219)</f>
        <v>2700</v>
      </c>
      <c r="G213" s="158">
        <f t="shared" si="127"/>
        <v>511.49</v>
      </c>
      <c r="H213" s="446">
        <f t="shared" si="116"/>
        <v>59.630899085991416</v>
      </c>
      <c r="I213" s="446">
        <f t="shared" si="117"/>
        <v>18.944074074074074</v>
      </c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</row>
    <row r="214" spans="1:32" s="22" customFormat="1" x14ac:dyDescent="0.25">
      <c r="A214" s="636">
        <v>3221</v>
      </c>
      <c r="B214" s="637"/>
      <c r="C214" s="638"/>
      <c r="D214" s="417" t="s">
        <v>32</v>
      </c>
      <c r="E214" s="46">
        <v>418.81</v>
      </c>
      <c r="F214" s="46">
        <v>700</v>
      </c>
      <c r="G214" s="46">
        <v>60</v>
      </c>
      <c r="H214" s="451">
        <f t="shared" si="116"/>
        <v>14.326305484587282</v>
      </c>
      <c r="I214" s="451">
        <f t="shared" si="117"/>
        <v>8.5714285714285712</v>
      </c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</row>
    <row r="215" spans="1:32" s="39" customFormat="1" x14ac:dyDescent="0.25">
      <c r="A215" s="636">
        <v>3222</v>
      </c>
      <c r="B215" s="637"/>
      <c r="C215" s="638"/>
      <c r="D215" s="417" t="s">
        <v>62</v>
      </c>
      <c r="E215" s="46">
        <v>0</v>
      </c>
      <c r="F215" s="46">
        <v>500</v>
      </c>
      <c r="G215" s="46">
        <v>0</v>
      </c>
      <c r="H215" s="451"/>
      <c r="I215" s="451">
        <f t="shared" si="117"/>
        <v>0</v>
      </c>
    </row>
    <row r="216" spans="1:32" s="11" customFormat="1" x14ac:dyDescent="0.25">
      <c r="A216" s="636">
        <v>3223</v>
      </c>
      <c r="B216" s="637"/>
      <c r="C216" s="638"/>
      <c r="D216" s="417" t="s">
        <v>33</v>
      </c>
      <c r="E216" s="46">
        <v>409.06</v>
      </c>
      <c r="F216" s="46">
        <v>1200</v>
      </c>
      <c r="G216" s="46">
        <v>411.49</v>
      </c>
      <c r="H216" s="451">
        <f t="shared" si="116"/>
        <v>100.59404488339119</v>
      </c>
      <c r="I216" s="451">
        <f t="shared" si="117"/>
        <v>34.290833333333332</v>
      </c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</row>
    <row r="217" spans="1:32" s="13" customFormat="1" x14ac:dyDescent="0.25">
      <c r="A217" s="636">
        <v>3224</v>
      </c>
      <c r="B217" s="637"/>
      <c r="C217" s="638"/>
      <c r="D217" s="417" t="s">
        <v>55</v>
      </c>
      <c r="E217" s="46">
        <v>0</v>
      </c>
      <c r="F217" s="56">
        <v>0</v>
      </c>
      <c r="G217" s="56">
        <v>0</v>
      </c>
      <c r="H217" s="442"/>
      <c r="I217" s="442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</row>
    <row r="218" spans="1:32" s="28" customFormat="1" x14ac:dyDescent="0.25">
      <c r="A218" s="636">
        <v>3225</v>
      </c>
      <c r="B218" s="637"/>
      <c r="C218" s="638"/>
      <c r="D218" s="417" t="s">
        <v>34</v>
      </c>
      <c r="E218" s="46">
        <v>29.89</v>
      </c>
      <c r="F218" s="46">
        <v>300</v>
      </c>
      <c r="G218" s="46">
        <v>40</v>
      </c>
      <c r="H218" s="451">
        <f t="shared" si="116"/>
        <v>133.82402141184343</v>
      </c>
      <c r="I218" s="451">
        <f t="shared" si="117"/>
        <v>13.333333333333334</v>
      </c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</row>
    <row r="219" spans="1:32" x14ac:dyDescent="0.25">
      <c r="A219" s="636">
        <v>3227</v>
      </c>
      <c r="B219" s="637"/>
      <c r="C219" s="638"/>
      <c r="D219" s="417" t="s">
        <v>78</v>
      </c>
      <c r="E219" s="46">
        <v>0</v>
      </c>
      <c r="F219" s="56">
        <v>0</v>
      </c>
      <c r="G219" s="56">
        <v>0</v>
      </c>
      <c r="H219" s="442"/>
      <c r="I219" s="442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</row>
    <row r="220" spans="1:32" s="11" customFormat="1" x14ac:dyDescent="0.25">
      <c r="A220" s="449"/>
      <c r="B220" s="29">
        <v>323</v>
      </c>
      <c r="C220" s="30"/>
      <c r="D220" s="290" t="s">
        <v>36</v>
      </c>
      <c r="E220" s="158">
        <f t="shared" ref="E220" si="128">SUM(E221:E229)</f>
        <v>588</v>
      </c>
      <c r="F220" s="158">
        <f t="shared" ref="F220:G220" si="129">SUM(F221:F229)</f>
        <v>1685</v>
      </c>
      <c r="G220" s="158">
        <f t="shared" si="129"/>
        <v>140</v>
      </c>
      <c r="H220" s="446">
        <f t="shared" si="116"/>
        <v>23.809523809523807</v>
      </c>
      <c r="I220" s="446">
        <f t="shared" si="117"/>
        <v>8.3086053412462899</v>
      </c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</row>
    <row r="221" spans="1:32" s="13" customFormat="1" x14ac:dyDescent="0.25">
      <c r="A221" s="448"/>
      <c r="B221" s="637">
        <v>3231</v>
      </c>
      <c r="C221" s="638"/>
      <c r="D221" s="288" t="s">
        <v>37</v>
      </c>
      <c r="E221" s="46">
        <v>0</v>
      </c>
      <c r="F221" s="46">
        <v>50</v>
      </c>
      <c r="G221" s="46">
        <v>0</v>
      </c>
      <c r="H221" s="451"/>
      <c r="I221" s="451">
        <f t="shared" si="117"/>
        <v>0</v>
      </c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</row>
    <row r="222" spans="1:32" s="28" customFormat="1" x14ac:dyDescent="0.25">
      <c r="A222" s="448"/>
      <c r="B222" s="637">
        <v>3232</v>
      </c>
      <c r="C222" s="638"/>
      <c r="D222" s="288" t="s">
        <v>56</v>
      </c>
      <c r="E222" s="46">
        <v>535</v>
      </c>
      <c r="F222" s="56">
        <v>535</v>
      </c>
      <c r="G222" s="56">
        <v>140</v>
      </c>
      <c r="H222" s="442">
        <f t="shared" si="116"/>
        <v>26.168224299065418</v>
      </c>
      <c r="I222" s="442">
        <f t="shared" si="117"/>
        <v>26.168224299065418</v>
      </c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</row>
    <row r="223" spans="1:32" x14ac:dyDescent="0.25">
      <c r="A223" s="448"/>
      <c r="B223" s="637">
        <v>3233</v>
      </c>
      <c r="C223" s="638"/>
      <c r="D223" s="288" t="s">
        <v>38</v>
      </c>
      <c r="E223" s="46">
        <v>0</v>
      </c>
      <c r="F223" s="56">
        <v>0</v>
      </c>
      <c r="G223" s="56">
        <v>0</v>
      </c>
      <c r="H223" s="442"/>
      <c r="I223" s="442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</row>
    <row r="224" spans="1:32" x14ac:dyDescent="0.25">
      <c r="A224" s="448"/>
      <c r="B224" s="637">
        <v>3234</v>
      </c>
      <c r="C224" s="638"/>
      <c r="D224" s="288" t="s">
        <v>39</v>
      </c>
      <c r="E224" s="46">
        <v>0</v>
      </c>
      <c r="F224" s="46">
        <v>300</v>
      </c>
      <c r="G224" s="46">
        <v>0</v>
      </c>
      <c r="H224" s="451"/>
      <c r="I224" s="451">
        <f t="shared" si="117"/>
        <v>0</v>
      </c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</row>
    <row r="225" spans="1:32" x14ac:dyDescent="0.25">
      <c r="A225" s="448"/>
      <c r="B225" s="637">
        <v>3235</v>
      </c>
      <c r="C225" s="638"/>
      <c r="D225" s="288" t="s">
        <v>40</v>
      </c>
      <c r="E225" s="46">
        <v>0</v>
      </c>
      <c r="F225" s="56">
        <v>0</v>
      </c>
      <c r="G225" s="56">
        <v>0</v>
      </c>
      <c r="H225" s="442"/>
      <c r="I225" s="442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</row>
    <row r="226" spans="1:32" x14ac:dyDescent="0.25">
      <c r="A226" s="448"/>
      <c r="B226" s="637">
        <v>3236</v>
      </c>
      <c r="C226" s="638"/>
      <c r="D226" s="288" t="s">
        <v>41</v>
      </c>
      <c r="E226" s="46">
        <v>0</v>
      </c>
      <c r="F226" s="56">
        <v>0</v>
      </c>
      <c r="G226" s="56">
        <v>0</v>
      </c>
      <c r="H226" s="442"/>
      <c r="I226" s="442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</row>
    <row r="227" spans="1:32" x14ac:dyDescent="0.25">
      <c r="A227" s="448"/>
      <c r="B227" s="637">
        <v>3237</v>
      </c>
      <c r="C227" s="638"/>
      <c r="D227" s="288" t="s">
        <v>42</v>
      </c>
      <c r="E227" s="46">
        <v>0</v>
      </c>
      <c r="F227" s="56">
        <v>300</v>
      </c>
      <c r="G227" s="56">
        <v>0</v>
      </c>
      <c r="H227" s="442"/>
      <c r="I227" s="442">
        <f t="shared" si="117"/>
        <v>0</v>
      </c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</row>
    <row r="228" spans="1:32" x14ac:dyDescent="0.25">
      <c r="A228" s="448"/>
      <c r="B228" s="637">
        <v>3238</v>
      </c>
      <c r="C228" s="638"/>
      <c r="D228" s="288" t="s">
        <v>43</v>
      </c>
      <c r="E228" s="46">
        <v>0</v>
      </c>
      <c r="F228" s="56">
        <v>0</v>
      </c>
      <c r="G228" s="56">
        <v>0</v>
      </c>
      <c r="H228" s="442"/>
      <c r="I228" s="442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</row>
    <row r="229" spans="1:32" x14ac:dyDescent="0.25">
      <c r="A229" s="448"/>
      <c r="B229" s="637">
        <v>3239</v>
      </c>
      <c r="C229" s="638"/>
      <c r="D229" s="288" t="s">
        <v>44</v>
      </c>
      <c r="E229" s="46">
        <v>53</v>
      </c>
      <c r="F229" s="46">
        <v>500</v>
      </c>
      <c r="G229" s="46">
        <v>0</v>
      </c>
      <c r="H229" s="451">
        <f t="shared" si="116"/>
        <v>0</v>
      </c>
      <c r="I229" s="451">
        <f t="shared" si="117"/>
        <v>0</v>
      </c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</row>
    <row r="230" spans="1:32" x14ac:dyDescent="0.25">
      <c r="A230" s="449"/>
      <c r="B230" s="29">
        <v>329</v>
      </c>
      <c r="C230" s="31"/>
      <c r="D230" s="309" t="s">
        <v>45</v>
      </c>
      <c r="E230" s="158">
        <f t="shared" ref="E230" si="130">SUM(E231:E235)</f>
        <v>291.81</v>
      </c>
      <c r="F230" s="158">
        <f>SUM(F231:F235)</f>
        <v>1062.5</v>
      </c>
      <c r="G230" s="158">
        <f t="shared" ref="G230" si="131">SUM(G231:G235)</f>
        <v>113.02</v>
      </c>
      <c r="H230" s="446">
        <f t="shared" si="116"/>
        <v>38.730680922518076</v>
      </c>
      <c r="I230" s="446">
        <f t="shared" si="117"/>
        <v>10.637176470588235</v>
      </c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</row>
    <row r="231" spans="1:32" x14ac:dyDescent="0.25">
      <c r="A231" s="636">
        <v>3292</v>
      </c>
      <c r="B231" s="637"/>
      <c r="C231" s="638"/>
      <c r="D231" s="288" t="s">
        <v>46</v>
      </c>
      <c r="E231" s="356">
        <v>0</v>
      </c>
      <c r="F231" s="356">
        <v>200</v>
      </c>
      <c r="G231" s="356">
        <v>0</v>
      </c>
      <c r="H231" s="455"/>
      <c r="I231" s="455">
        <f t="shared" si="117"/>
        <v>0</v>
      </c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</row>
    <row r="232" spans="1:32" x14ac:dyDescent="0.25">
      <c r="A232" s="636">
        <v>3294</v>
      </c>
      <c r="B232" s="637"/>
      <c r="C232" s="638"/>
      <c r="D232" s="288" t="s">
        <v>79</v>
      </c>
      <c r="E232" s="356">
        <v>62.5</v>
      </c>
      <c r="F232" s="173">
        <v>62.5</v>
      </c>
      <c r="G232" s="173">
        <v>0</v>
      </c>
      <c r="H232" s="447">
        <f t="shared" si="116"/>
        <v>0</v>
      </c>
      <c r="I232" s="447">
        <f t="shared" si="117"/>
        <v>0</v>
      </c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</row>
    <row r="233" spans="1:32" x14ac:dyDescent="0.25">
      <c r="A233" s="636">
        <v>3295</v>
      </c>
      <c r="B233" s="637"/>
      <c r="C233" s="638"/>
      <c r="D233" s="288" t="s">
        <v>80</v>
      </c>
      <c r="E233" s="356">
        <v>0</v>
      </c>
      <c r="F233" s="173">
        <v>0</v>
      </c>
      <c r="G233" s="173">
        <v>0</v>
      </c>
      <c r="H233" s="447"/>
      <c r="I233" s="447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</row>
    <row r="234" spans="1:32" x14ac:dyDescent="0.25">
      <c r="A234" s="636">
        <v>3296</v>
      </c>
      <c r="B234" s="637"/>
      <c r="C234" s="638"/>
      <c r="D234" s="288" t="s">
        <v>81</v>
      </c>
      <c r="E234" s="356">
        <v>0</v>
      </c>
      <c r="F234" s="173">
        <v>0</v>
      </c>
      <c r="G234" s="173">
        <v>0</v>
      </c>
      <c r="H234" s="447"/>
      <c r="I234" s="447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</row>
    <row r="235" spans="1:32" x14ac:dyDescent="0.25">
      <c r="A235" s="636">
        <v>3299</v>
      </c>
      <c r="B235" s="637"/>
      <c r="C235" s="638"/>
      <c r="D235" s="288" t="s">
        <v>45</v>
      </c>
      <c r="E235" s="356">
        <v>229.31</v>
      </c>
      <c r="F235" s="356">
        <v>800</v>
      </c>
      <c r="G235" s="356">
        <v>113.02</v>
      </c>
      <c r="H235" s="455">
        <f t="shared" si="116"/>
        <v>49.286991409009637</v>
      </c>
      <c r="I235" s="455">
        <f t="shared" si="117"/>
        <v>14.127499999999998</v>
      </c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</row>
    <row r="236" spans="1:32" x14ac:dyDescent="0.25">
      <c r="A236" s="466"/>
      <c r="B236" s="418">
        <v>34</v>
      </c>
      <c r="C236" s="419"/>
      <c r="D236" s="316" t="s">
        <v>82</v>
      </c>
      <c r="E236" s="183">
        <f t="shared" ref="E236" si="132">E237</f>
        <v>0</v>
      </c>
      <c r="F236" s="183">
        <f>F237</f>
        <v>0</v>
      </c>
      <c r="G236" s="183">
        <f>G237</f>
        <v>0</v>
      </c>
      <c r="H236" s="513"/>
      <c r="I236" s="513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</row>
    <row r="237" spans="1:32" x14ac:dyDescent="0.25">
      <c r="A237" s="449"/>
      <c r="B237" s="29">
        <v>343</v>
      </c>
      <c r="C237" s="31"/>
      <c r="D237" s="296" t="s">
        <v>51</v>
      </c>
      <c r="E237" s="184">
        <f t="shared" ref="E237" si="133">E239+E238</f>
        <v>0</v>
      </c>
      <c r="F237" s="184">
        <f t="shared" ref="F237:G237" si="134">F239+F238</f>
        <v>0</v>
      </c>
      <c r="G237" s="184">
        <f t="shared" si="134"/>
        <v>0</v>
      </c>
      <c r="H237" s="514"/>
      <c r="I237" s="514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</row>
    <row r="238" spans="1:32" x14ac:dyDescent="0.25">
      <c r="A238" s="636">
        <v>3431</v>
      </c>
      <c r="B238" s="637"/>
      <c r="C238" s="638"/>
      <c r="D238" s="288" t="s">
        <v>83</v>
      </c>
      <c r="E238" s="356">
        <v>0</v>
      </c>
      <c r="F238" s="56">
        <v>0</v>
      </c>
      <c r="G238" s="173">
        <v>0</v>
      </c>
      <c r="H238" s="447"/>
      <c r="I238" s="447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</row>
    <row r="239" spans="1:32" x14ac:dyDescent="0.25">
      <c r="A239" s="636">
        <v>3433</v>
      </c>
      <c r="B239" s="637"/>
      <c r="C239" s="638"/>
      <c r="D239" s="288" t="s">
        <v>84</v>
      </c>
      <c r="E239" s="356">
        <v>0</v>
      </c>
      <c r="F239">
        <v>0</v>
      </c>
      <c r="G239" s="173">
        <v>0</v>
      </c>
      <c r="H239" s="447"/>
      <c r="I239" s="447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</row>
    <row r="240" spans="1:32" x14ac:dyDescent="0.25">
      <c r="A240" s="525"/>
      <c r="B240" s="89"/>
      <c r="C240" s="90">
        <v>4</v>
      </c>
      <c r="D240" s="303" t="s">
        <v>15</v>
      </c>
      <c r="E240" s="190">
        <f t="shared" ref="E240" si="135">E241</f>
        <v>0</v>
      </c>
      <c r="F240" s="190">
        <f t="shared" ref="F240:G240" si="136">F241</f>
        <v>202.5</v>
      </c>
      <c r="G240" s="190">
        <f t="shared" si="136"/>
        <v>307</v>
      </c>
      <c r="H240" s="526"/>
      <c r="I240" s="526">
        <f t="shared" si="117"/>
        <v>151.60493827160494</v>
      </c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</row>
    <row r="241" spans="1:32" x14ac:dyDescent="0.25">
      <c r="A241" s="527"/>
      <c r="B241" s="48"/>
      <c r="C241" s="49">
        <v>42</v>
      </c>
      <c r="D241" s="329" t="s">
        <v>24</v>
      </c>
      <c r="E241" s="191">
        <f t="shared" ref="E241" si="137">E242+E246</f>
        <v>0</v>
      </c>
      <c r="F241" s="191">
        <f t="shared" ref="F241:G241" si="138">F242+F246</f>
        <v>202.5</v>
      </c>
      <c r="G241" s="191">
        <f t="shared" si="138"/>
        <v>307</v>
      </c>
      <c r="H241" s="528"/>
      <c r="I241" s="528">
        <f t="shared" si="117"/>
        <v>151.60493827160494</v>
      </c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</row>
    <row r="242" spans="1:32" x14ac:dyDescent="0.25">
      <c r="A242" s="529"/>
      <c r="B242" s="87"/>
      <c r="C242" s="88">
        <v>422</v>
      </c>
      <c r="D242" s="330" t="s">
        <v>160</v>
      </c>
      <c r="E242" s="192">
        <f t="shared" ref="E242" si="139">E244</f>
        <v>0</v>
      </c>
      <c r="F242" s="192">
        <f t="shared" ref="F242:G242" si="140">F244</f>
        <v>202.5</v>
      </c>
      <c r="G242" s="192">
        <f t="shared" si="140"/>
        <v>307</v>
      </c>
      <c r="H242" s="530"/>
      <c r="I242" s="530">
        <f t="shared" si="117"/>
        <v>151.60493827160494</v>
      </c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</row>
    <row r="243" spans="1:32" x14ac:dyDescent="0.25">
      <c r="A243" s="529"/>
      <c r="B243" s="406"/>
      <c r="C243" s="407">
        <v>4222</v>
      </c>
      <c r="D243" s="331"/>
      <c r="E243" s="56"/>
      <c r="F243" s="56"/>
      <c r="G243" s="56"/>
      <c r="H243" s="442"/>
      <c r="I243" s="442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</row>
    <row r="244" spans="1:32" x14ac:dyDescent="0.25">
      <c r="A244" s="450"/>
      <c r="B244" s="406"/>
      <c r="C244" s="407">
        <v>4226</v>
      </c>
      <c r="D244" s="331" t="s">
        <v>172</v>
      </c>
      <c r="E244" s="56">
        <v>0</v>
      </c>
      <c r="F244" s="56">
        <v>202.5</v>
      </c>
      <c r="G244" s="56">
        <v>307</v>
      </c>
      <c r="H244" s="442"/>
      <c r="I244" s="442">
        <f t="shared" si="117"/>
        <v>151.60493827160494</v>
      </c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</row>
    <row r="245" spans="1:32" ht="15" customHeight="1" x14ac:dyDescent="0.25">
      <c r="A245" s="636">
        <v>4227</v>
      </c>
      <c r="B245" s="637"/>
      <c r="C245" s="638"/>
      <c r="D245" s="103" t="s">
        <v>175</v>
      </c>
      <c r="E245" s="56">
        <v>0</v>
      </c>
      <c r="F245" s="56">
        <v>0</v>
      </c>
      <c r="G245" s="56">
        <v>0</v>
      </c>
      <c r="H245" s="442"/>
      <c r="I245" s="442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</row>
    <row r="246" spans="1:32" x14ac:dyDescent="0.25">
      <c r="A246" s="531"/>
      <c r="B246" s="420"/>
      <c r="C246" s="421">
        <v>424</v>
      </c>
      <c r="D246" s="332" t="s">
        <v>124</v>
      </c>
      <c r="E246" s="158">
        <f t="shared" ref="E246" si="141">E247</f>
        <v>0</v>
      </c>
      <c r="F246" s="158">
        <f t="shared" ref="F246:G246" si="142">F247</f>
        <v>0</v>
      </c>
      <c r="G246" s="158">
        <f t="shared" si="142"/>
        <v>0</v>
      </c>
      <c r="H246" s="446"/>
      <c r="I246" s="446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</row>
    <row r="247" spans="1:32" x14ac:dyDescent="0.25">
      <c r="A247" s="450"/>
      <c r="B247" s="406"/>
      <c r="C247" s="407">
        <v>4241</v>
      </c>
      <c r="D247" s="103" t="s">
        <v>101</v>
      </c>
      <c r="E247" s="46">
        <v>0</v>
      </c>
      <c r="F247" s="56">
        <v>0</v>
      </c>
      <c r="G247" s="56">
        <v>0</v>
      </c>
      <c r="H247" s="442"/>
      <c r="I247" s="442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</row>
    <row r="248" spans="1:32" x14ac:dyDescent="0.25">
      <c r="A248" s="709" t="s">
        <v>126</v>
      </c>
      <c r="B248" s="710"/>
      <c r="C248" s="711"/>
      <c r="D248" s="389" t="s">
        <v>125</v>
      </c>
      <c r="E248" s="56"/>
      <c r="F248" s="56">
        <v>0</v>
      </c>
      <c r="G248" s="56">
        <v>0</v>
      </c>
      <c r="H248" s="442"/>
      <c r="I248" s="442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</row>
    <row r="249" spans="1:32" x14ac:dyDescent="0.25">
      <c r="A249" s="465"/>
      <c r="B249" s="25">
        <v>3</v>
      </c>
      <c r="C249" s="24"/>
      <c r="D249" s="411" t="s">
        <v>13</v>
      </c>
      <c r="E249" s="171">
        <f t="shared" ref="E249" si="143">E250</f>
        <v>4703.8399999999992</v>
      </c>
      <c r="F249" s="171">
        <f t="shared" ref="F249:G249" si="144">F250</f>
        <v>7813.18</v>
      </c>
      <c r="G249" s="171">
        <f t="shared" si="144"/>
        <v>5018.05</v>
      </c>
      <c r="H249" s="443">
        <f t="shared" si="116"/>
        <v>106.67986155991701</v>
      </c>
      <c r="I249" s="443">
        <f t="shared" si="117"/>
        <v>64.225449816847942</v>
      </c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</row>
    <row r="250" spans="1:32" x14ac:dyDescent="0.25">
      <c r="A250" s="532"/>
      <c r="B250" s="52">
        <v>32</v>
      </c>
      <c r="C250" s="53"/>
      <c r="D250" s="333" t="s">
        <v>20</v>
      </c>
      <c r="E250" s="193">
        <f t="shared" ref="E250" si="145">E251+E256+E263+E273+E279</f>
        <v>4703.8399999999992</v>
      </c>
      <c r="F250" s="193">
        <f>F251+F256+F263+F273+F279</f>
        <v>7813.18</v>
      </c>
      <c r="G250" s="193">
        <f>G251+G256+G263+G273+G279</f>
        <v>5018.05</v>
      </c>
      <c r="H250" s="533">
        <f t="shared" si="116"/>
        <v>106.67986155991701</v>
      </c>
      <c r="I250" s="533">
        <f t="shared" si="117"/>
        <v>64.225449816847942</v>
      </c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</row>
    <row r="251" spans="1:32" x14ac:dyDescent="0.25">
      <c r="A251" s="449"/>
      <c r="B251" s="33">
        <v>321</v>
      </c>
      <c r="C251" s="30"/>
      <c r="D251" s="290" t="s">
        <v>27</v>
      </c>
      <c r="E251" s="158">
        <f t="shared" ref="E251" si="146">E252+E253+E254+E255</f>
        <v>0</v>
      </c>
      <c r="F251" s="158">
        <f t="shared" ref="F251:G251" si="147">F252+F253+F254+F255</f>
        <v>850</v>
      </c>
      <c r="G251" s="158">
        <f t="shared" si="147"/>
        <v>0</v>
      </c>
      <c r="H251" s="446"/>
      <c r="I251" s="446">
        <f t="shared" si="117"/>
        <v>0</v>
      </c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</row>
    <row r="252" spans="1:32" x14ac:dyDescent="0.25">
      <c r="A252" s="636">
        <v>3211</v>
      </c>
      <c r="B252" s="637"/>
      <c r="C252" s="638"/>
      <c r="D252" s="288" t="s">
        <v>28</v>
      </c>
      <c r="E252" s="46">
        <v>0</v>
      </c>
      <c r="F252" s="56">
        <v>850</v>
      </c>
      <c r="G252" s="56">
        <v>0</v>
      </c>
      <c r="H252" s="442"/>
      <c r="I252" s="442">
        <f t="shared" si="117"/>
        <v>0</v>
      </c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</row>
    <row r="253" spans="1:32" x14ac:dyDescent="0.25">
      <c r="A253" s="636">
        <v>3212</v>
      </c>
      <c r="B253" s="637"/>
      <c r="C253" s="638"/>
      <c r="D253" s="288" t="s">
        <v>164</v>
      </c>
      <c r="E253" s="46">
        <v>0</v>
      </c>
      <c r="F253" s="56">
        <v>0</v>
      </c>
      <c r="G253" s="56">
        <v>0</v>
      </c>
      <c r="H253" s="442"/>
      <c r="I253" s="442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</row>
    <row r="254" spans="1:32" x14ac:dyDescent="0.25">
      <c r="A254" s="636">
        <v>3213</v>
      </c>
      <c r="B254" s="637"/>
      <c r="C254" s="638"/>
      <c r="D254" s="288" t="s">
        <v>29</v>
      </c>
      <c r="E254" s="46">
        <v>0</v>
      </c>
      <c r="F254" s="56">
        <v>0</v>
      </c>
      <c r="G254" s="56">
        <v>0</v>
      </c>
      <c r="H254" s="442"/>
      <c r="I254" s="442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</row>
    <row r="255" spans="1:32" x14ac:dyDescent="0.25">
      <c r="A255" s="636">
        <v>3214</v>
      </c>
      <c r="B255" s="637"/>
      <c r="C255" s="638"/>
      <c r="D255" s="288" t="s">
        <v>30</v>
      </c>
      <c r="E255" s="46">
        <v>0</v>
      </c>
      <c r="F255" s="56">
        <v>0</v>
      </c>
      <c r="G255" s="56">
        <v>0</v>
      </c>
      <c r="H255" s="442"/>
      <c r="I255" s="442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</row>
    <row r="256" spans="1:32" x14ac:dyDescent="0.25">
      <c r="A256" s="449"/>
      <c r="B256" s="29">
        <v>322</v>
      </c>
      <c r="C256" s="30"/>
      <c r="D256" s="290" t="s">
        <v>31</v>
      </c>
      <c r="E256" s="158">
        <f t="shared" ref="E256" si="148">SUM(E257:E262)</f>
        <v>4263.4799999999996</v>
      </c>
      <c r="F256" s="158">
        <f t="shared" ref="F256:G256" si="149">SUM(F257:F262)</f>
        <v>5563.18</v>
      </c>
      <c r="G256" s="158">
        <f t="shared" si="149"/>
        <v>4601.09</v>
      </c>
      <c r="H256" s="446">
        <f t="shared" si="116"/>
        <v>107.91864861568486</v>
      </c>
      <c r="I256" s="446">
        <f t="shared" si="117"/>
        <v>82.706114128969404</v>
      </c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</row>
    <row r="257" spans="1:32" x14ac:dyDescent="0.25">
      <c r="A257" s="636">
        <v>3221</v>
      </c>
      <c r="B257" s="637"/>
      <c r="C257" s="638"/>
      <c r="D257" s="417" t="s">
        <v>32</v>
      </c>
      <c r="E257" s="46">
        <v>0</v>
      </c>
      <c r="F257" s="56">
        <v>0</v>
      </c>
      <c r="G257" s="56">
        <v>0</v>
      </c>
      <c r="H257" s="442"/>
      <c r="I257" s="442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</row>
    <row r="258" spans="1:32" x14ac:dyDescent="0.25">
      <c r="A258" s="636">
        <v>3222</v>
      </c>
      <c r="B258" s="637"/>
      <c r="C258" s="638"/>
      <c r="D258" s="417" t="s">
        <v>62</v>
      </c>
      <c r="E258" s="46">
        <v>0</v>
      </c>
      <c r="F258" s="56"/>
      <c r="G258" s="56">
        <v>0</v>
      </c>
      <c r="H258" s="442"/>
      <c r="I258" s="442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</row>
    <row r="259" spans="1:32" x14ac:dyDescent="0.25">
      <c r="A259" s="636">
        <v>3223</v>
      </c>
      <c r="B259" s="637"/>
      <c r="C259" s="638"/>
      <c r="D259" s="417" t="s">
        <v>33</v>
      </c>
      <c r="E259" s="46">
        <v>4263.4799999999996</v>
      </c>
      <c r="F259" s="56">
        <v>5563.18</v>
      </c>
      <c r="G259" s="56">
        <v>4601.09</v>
      </c>
      <c r="H259" s="442">
        <f t="shared" si="116"/>
        <v>107.91864861568486</v>
      </c>
      <c r="I259" s="442">
        <f t="shared" si="117"/>
        <v>82.706114128969404</v>
      </c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</row>
    <row r="260" spans="1:32" x14ac:dyDescent="0.25">
      <c r="A260" s="636">
        <v>3224</v>
      </c>
      <c r="B260" s="637"/>
      <c r="C260" s="638"/>
      <c r="D260" s="417" t="s">
        <v>55</v>
      </c>
      <c r="E260" s="46">
        <v>0</v>
      </c>
      <c r="F260" s="56">
        <v>0</v>
      </c>
      <c r="G260" s="56">
        <v>0</v>
      </c>
      <c r="H260" s="442"/>
      <c r="I260" s="442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</row>
    <row r="261" spans="1:32" x14ac:dyDescent="0.25">
      <c r="A261" s="636">
        <v>3225</v>
      </c>
      <c r="B261" s="637"/>
      <c r="C261" s="638"/>
      <c r="D261" s="417" t="s">
        <v>34</v>
      </c>
      <c r="E261" s="46">
        <v>0</v>
      </c>
      <c r="F261" s="56">
        <v>0</v>
      </c>
      <c r="G261" s="56">
        <v>0</v>
      </c>
      <c r="H261" s="442"/>
      <c r="I261" s="442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</row>
    <row r="262" spans="1:32" x14ac:dyDescent="0.25">
      <c r="A262" s="636">
        <v>3227</v>
      </c>
      <c r="B262" s="637"/>
      <c r="C262" s="638"/>
      <c r="D262" s="417" t="s">
        <v>78</v>
      </c>
      <c r="E262" s="46">
        <v>0</v>
      </c>
      <c r="F262" s="56">
        <v>0</v>
      </c>
      <c r="G262" s="56">
        <v>0</v>
      </c>
      <c r="H262" s="442"/>
      <c r="I262" s="442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</row>
    <row r="263" spans="1:32" x14ac:dyDescent="0.25">
      <c r="A263" s="449"/>
      <c r="B263" s="29">
        <v>323</v>
      </c>
      <c r="C263" s="30"/>
      <c r="D263" s="290" t="s">
        <v>36</v>
      </c>
      <c r="E263" s="158">
        <f t="shared" ref="E263" si="150">SUM(E264:E272)</f>
        <v>440.36</v>
      </c>
      <c r="F263" s="158">
        <f t="shared" ref="F263:G263" si="151">SUM(F264:F272)</f>
        <v>900</v>
      </c>
      <c r="G263" s="158">
        <f t="shared" si="151"/>
        <v>416.96</v>
      </c>
      <c r="H263" s="446">
        <f t="shared" si="116"/>
        <v>94.686165864292846</v>
      </c>
      <c r="I263" s="446">
        <f t="shared" si="117"/>
        <v>46.328888888888883</v>
      </c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</row>
    <row r="264" spans="1:32" x14ac:dyDescent="0.25">
      <c r="A264" s="448"/>
      <c r="B264" s="637">
        <v>3231</v>
      </c>
      <c r="C264" s="638"/>
      <c r="D264" s="288" t="s">
        <v>37</v>
      </c>
      <c r="E264" s="46">
        <v>0</v>
      </c>
      <c r="F264" s="56">
        <v>0</v>
      </c>
      <c r="G264" s="56">
        <v>0</v>
      </c>
      <c r="H264" s="442"/>
      <c r="I264" s="442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</row>
    <row r="265" spans="1:32" x14ac:dyDescent="0.25">
      <c r="A265" s="448"/>
      <c r="B265" s="637">
        <v>3232</v>
      </c>
      <c r="C265" s="638"/>
      <c r="D265" s="288" t="s">
        <v>56</v>
      </c>
      <c r="E265" s="46">
        <v>0</v>
      </c>
      <c r="F265" s="56">
        <v>0</v>
      </c>
      <c r="G265" s="56">
        <v>0</v>
      </c>
      <c r="H265" s="442"/>
      <c r="I265" s="442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</row>
    <row r="266" spans="1:32" x14ac:dyDescent="0.25">
      <c r="A266" s="448"/>
      <c r="B266" s="637">
        <v>3233</v>
      </c>
      <c r="C266" s="638"/>
      <c r="D266" s="288" t="s">
        <v>38</v>
      </c>
      <c r="E266" s="46">
        <v>0</v>
      </c>
      <c r="F266" s="56">
        <v>0</v>
      </c>
      <c r="G266" s="56">
        <v>0</v>
      </c>
      <c r="H266" s="442"/>
      <c r="I266" s="442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</row>
    <row r="267" spans="1:32" x14ac:dyDescent="0.25">
      <c r="A267" s="448"/>
      <c r="B267" s="637">
        <v>3234</v>
      </c>
      <c r="C267" s="638"/>
      <c r="D267" s="288" t="s">
        <v>39</v>
      </c>
      <c r="E267" s="46">
        <v>440.36</v>
      </c>
      <c r="F267" s="56">
        <v>600</v>
      </c>
      <c r="G267" s="56">
        <v>416.96</v>
      </c>
      <c r="H267" s="442">
        <f t="shared" si="116"/>
        <v>94.686165864292846</v>
      </c>
      <c r="I267" s="442">
        <f t="shared" si="117"/>
        <v>69.493333333333325</v>
      </c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</row>
    <row r="268" spans="1:32" x14ac:dyDescent="0.25">
      <c r="A268" s="448"/>
      <c r="B268" s="637">
        <v>3235</v>
      </c>
      <c r="C268" s="638"/>
      <c r="D268" s="288" t="s">
        <v>40</v>
      </c>
      <c r="E268" s="46">
        <v>0</v>
      </c>
      <c r="F268" s="56">
        <v>0</v>
      </c>
      <c r="G268" s="56">
        <v>0</v>
      </c>
      <c r="H268" s="442"/>
      <c r="I268" s="442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</row>
    <row r="269" spans="1:32" x14ac:dyDescent="0.25">
      <c r="A269" s="448"/>
      <c r="B269" s="637">
        <v>3236</v>
      </c>
      <c r="C269" s="638"/>
      <c r="D269" s="288" t="s">
        <v>41</v>
      </c>
      <c r="E269" s="46">
        <v>0</v>
      </c>
      <c r="F269" s="56">
        <v>0</v>
      </c>
      <c r="G269" s="56">
        <v>0</v>
      </c>
      <c r="H269" s="442"/>
      <c r="I269" s="442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</row>
    <row r="270" spans="1:32" x14ac:dyDescent="0.25">
      <c r="A270" s="448"/>
      <c r="B270" s="637">
        <v>3237</v>
      </c>
      <c r="C270" s="638"/>
      <c r="D270" s="288" t="s">
        <v>42</v>
      </c>
      <c r="E270" s="356">
        <v>0</v>
      </c>
      <c r="F270" s="56">
        <v>0</v>
      </c>
      <c r="G270" s="173">
        <v>0</v>
      </c>
      <c r="H270" s="447"/>
      <c r="I270" s="447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</row>
    <row r="271" spans="1:32" x14ac:dyDescent="0.25">
      <c r="A271" s="448"/>
      <c r="B271" s="637">
        <v>3238</v>
      </c>
      <c r="C271" s="638"/>
      <c r="D271" s="288" t="s">
        <v>43</v>
      </c>
      <c r="E271" s="356">
        <v>0</v>
      </c>
      <c r="F271" s="56">
        <v>0</v>
      </c>
      <c r="G271" s="173">
        <v>0</v>
      </c>
      <c r="H271" s="447"/>
      <c r="I271" s="447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</row>
    <row r="272" spans="1:32" x14ac:dyDescent="0.25">
      <c r="A272" s="448"/>
      <c r="B272" s="637">
        <v>3239</v>
      </c>
      <c r="C272" s="638"/>
      <c r="D272" s="288" t="s">
        <v>44</v>
      </c>
      <c r="E272" s="356">
        <v>0</v>
      </c>
      <c r="F272" s="356">
        <v>300</v>
      </c>
      <c r="G272" s="356">
        <v>0</v>
      </c>
      <c r="H272" s="455"/>
      <c r="I272" s="455">
        <f t="shared" ref="I272:I333" si="152">G272/F272*100</f>
        <v>0</v>
      </c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</row>
    <row r="273" spans="1:32" x14ac:dyDescent="0.25">
      <c r="A273" s="449"/>
      <c r="B273" s="29">
        <v>329</v>
      </c>
      <c r="C273" s="31"/>
      <c r="D273" s="309" t="s">
        <v>45</v>
      </c>
      <c r="E273" s="184">
        <f>SUM(E274:E278)</f>
        <v>0</v>
      </c>
      <c r="F273" s="184">
        <f t="shared" ref="F273:G273" si="153">SUM(F274:F278)</f>
        <v>500</v>
      </c>
      <c r="G273" s="184">
        <f t="shared" si="153"/>
        <v>0</v>
      </c>
      <c r="H273" s="514"/>
      <c r="I273" s="514">
        <f t="shared" si="152"/>
        <v>0</v>
      </c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</row>
    <row r="274" spans="1:32" x14ac:dyDescent="0.25">
      <c r="A274" s="636">
        <v>3292</v>
      </c>
      <c r="B274" s="637"/>
      <c r="C274" s="638"/>
      <c r="D274" s="288" t="s">
        <v>46</v>
      </c>
      <c r="E274" s="356">
        <v>0</v>
      </c>
      <c r="F274" s="173">
        <v>0</v>
      </c>
      <c r="G274" s="173">
        <v>0</v>
      </c>
      <c r="H274" s="447"/>
      <c r="I274" s="447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</row>
    <row r="275" spans="1:32" x14ac:dyDescent="0.25">
      <c r="A275" s="636">
        <v>3294</v>
      </c>
      <c r="B275" s="637"/>
      <c r="C275" s="638"/>
      <c r="D275" s="288" t="s">
        <v>79</v>
      </c>
      <c r="E275" s="356">
        <v>0</v>
      </c>
      <c r="F275" s="173">
        <v>0</v>
      </c>
      <c r="G275" s="173">
        <v>0</v>
      </c>
      <c r="H275" s="447"/>
      <c r="I275" s="447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</row>
    <row r="276" spans="1:32" x14ac:dyDescent="0.25">
      <c r="A276" s="636">
        <v>3295</v>
      </c>
      <c r="B276" s="637"/>
      <c r="C276" s="638"/>
      <c r="D276" s="288" t="s">
        <v>80</v>
      </c>
      <c r="E276" s="356">
        <v>0</v>
      </c>
      <c r="F276" s="173">
        <v>0</v>
      </c>
      <c r="G276" s="173">
        <v>0</v>
      </c>
      <c r="H276" s="447"/>
      <c r="I276" s="447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</row>
    <row r="277" spans="1:32" x14ac:dyDescent="0.25">
      <c r="A277" s="636">
        <v>3296</v>
      </c>
      <c r="B277" s="637"/>
      <c r="C277" s="638"/>
      <c r="D277" s="288" t="s">
        <v>81</v>
      </c>
      <c r="E277" s="356">
        <v>0</v>
      </c>
      <c r="F277" s="173">
        <v>0</v>
      </c>
      <c r="G277" s="173">
        <v>0</v>
      </c>
      <c r="H277" s="447"/>
      <c r="I277" s="447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</row>
    <row r="278" spans="1:32" x14ac:dyDescent="0.25">
      <c r="A278" s="636">
        <v>3299</v>
      </c>
      <c r="B278" s="637"/>
      <c r="C278" s="638"/>
      <c r="D278" s="288" t="s">
        <v>45</v>
      </c>
      <c r="E278" s="356">
        <v>0</v>
      </c>
      <c r="F278" s="173">
        <v>500</v>
      </c>
      <c r="G278" s="173">
        <v>0</v>
      </c>
      <c r="H278" s="447"/>
      <c r="I278" s="447">
        <f t="shared" si="152"/>
        <v>0</v>
      </c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</row>
    <row r="279" spans="1:32" x14ac:dyDescent="0.25">
      <c r="A279" s="728">
        <v>372</v>
      </c>
      <c r="B279" s="729"/>
      <c r="C279" s="730"/>
      <c r="D279" s="309" t="s">
        <v>69</v>
      </c>
      <c r="E279" s="358">
        <v>0</v>
      </c>
      <c r="F279" s="184">
        <f t="shared" ref="F279:G279" si="154">F280</f>
        <v>0</v>
      </c>
      <c r="G279" s="184">
        <f t="shared" si="154"/>
        <v>0</v>
      </c>
      <c r="H279" s="514"/>
      <c r="I279" s="514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</row>
    <row r="280" spans="1:32" x14ac:dyDescent="0.25">
      <c r="A280" s="636">
        <v>3722</v>
      </c>
      <c r="B280" s="637"/>
      <c r="C280" s="638"/>
      <c r="D280" s="103" t="s">
        <v>196</v>
      </c>
      <c r="E280" s="356">
        <v>0</v>
      </c>
      <c r="F280" s="56">
        <v>0</v>
      </c>
      <c r="G280" s="173">
        <v>0</v>
      </c>
      <c r="H280" s="447"/>
      <c r="I280" s="447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</row>
    <row r="281" spans="1:32" x14ac:dyDescent="0.25">
      <c r="A281" s="639" t="s">
        <v>132</v>
      </c>
      <c r="B281" s="640"/>
      <c r="C281" s="641"/>
      <c r="D281" s="335" t="s">
        <v>127</v>
      </c>
      <c r="E281" s="46"/>
      <c r="F281" s="56"/>
      <c r="G281" s="56"/>
      <c r="H281" s="442"/>
      <c r="I281" s="442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</row>
    <row r="282" spans="1:32" x14ac:dyDescent="0.25">
      <c r="A282" s="458"/>
      <c r="B282" s="404"/>
      <c r="C282" s="405"/>
      <c r="D282" s="335"/>
      <c r="E282" s="46"/>
      <c r="F282" s="56"/>
      <c r="G282" s="56"/>
      <c r="H282" s="442"/>
      <c r="I282" s="442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</row>
    <row r="283" spans="1:32" x14ac:dyDescent="0.25">
      <c r="A283" s="465"/>
      <c r="B283" s="25">
        <v>3</v>
      </c>
      <c r="C283" s="24"/>
      <c r="D283" s="411" t="s">
        <v>13</v>
      </c>
      <c r="E283" s="171">
        <f>E284</f>
        <v>100</v>
      </c>
      <c r="F283" s="171">
        <f t="shared" ref="F283:G283" si="155">F284</f>
        <v>1900</v>
      </c>
      <c r="G283" s="171">
        <f t="shared" si="155"/>
        <v>510</v>
      </c>
      <c r="H283" s="443">
        <f t="shared" ref="H283:H333" si="156">G283/E283*100</f>
        <v>509.99999999999994</v>
      </c>
      <c r="I283" s="443">
        <f t="shared" si="152"/>
        <v>26.842105263157894</v>
      </c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</row>
    <row r="284" spans="1:32" x14ac:dyDescent="0.25">
      <c r="A284" s="534"/>
      <c r="B284" s="291">
        <v>32</v>
      </c>
      <c r="C284" s="292"/>
      <c r="D284" s="336" t="s">
        <v>20</v>
      </c>
      <c r="E284" s="192">
        <f t="shared" ref="E284:F284" si="157">E285+E287+E294</f>
        <v>100</v>
      </c>
      <c r="F284" s="192">
        <f t="shared" si="157"/>
        <v>1900</v>
      </c>
      <c r="G284" s="192">
        <f>G285+G287+G294</f>
        <v>510</v>
      </c>
      <c r="H284" s="530">
        <f t="shared" si="156"/>
        <v>509.99999999999994</v>
      </c>
      <c r="I284" s="530">
        <f t="shared" si="152"/>
        <v>26.842105263157894</v>
      </c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</row>
    <row r="285" spans="1:32" x14ac:dyDescent="0.25">
      <c r="A285" s="534"/>
      <c r="B285" s="291">
        <v>321</v>
      </c>
      <c r="C285" s="292"/>
      <c r="D285" s="336" t="s">
        <v>27</v>
      </c>
      <c r="E285" s="192">
        <f t="shared" ref="E285:F285" si="158">E286</f>
        <v>0</v>
      </c>
      <c r="F285" s="192">
        <f t="shared" si="158"/>
        <v>0</v>
      </c>
      <c r="G285" s="192">
        <f>G286</f>
        <v>510</v>
      </c>
      <c r="H285" s="530"/>
      <c r="I285" s="530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</row>
    <row r="286" spans="1:32" x14ac:dyDescent="0.25">
      <c r="A286" s="448"/>
      <c r="B286" s="5"/>
      <c r="C286" s="6">
        <v>3211</v>
      </c>
      <c r="D286" s="556" t="s">
        <v>28</v>
      </c>
      <c r="E286" s="56"/>
      <c r="F286" s="56"/>
      <c r="G286" s="56">
        <v>510</v>
      </c>
      <c r="H286" s="442"/>
      <c r="I286" s="442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</row>
    <row r="287" spans="1:32" x14ac:dyDescent="0.25">
      <c r="A287" s="449"/>
      <c r="B287" s="29">
        <v>322</v>
      </c>
      <c r="C287" s="30"/>
      <c r="D287" s="290" t="s">
        <v>31</v>
      </c>
      <c r="E287" s="158">
        <f>SUM(E288:E293)</f>
        <v>0</v>
      </c>
      <c r="F287" s="158">
        <f>SUM(F288:F293)</f>
        <v>1900</v>
      </c>
      <c r="G287" s="158">
        <f>SUM(G288:G293)</f>
        <v>0</v>
      </c>
      <c r="H287" s="446"/>
      <c r="I287" s="446">
        <f t="shared" si="152"/>
        <v>0</v>
      </c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</row>
    <row r="288" spans="1:32" x14ac:dyDescent="0.25">
      <c r="A288" s="636">
        <v>3221</v>
      </c>
      <c r="B288" s="637"/>
      <c r="C288" s="638"/>
      <c r="D288" t="s">
        <v>133</v>
      </c>
      <c r="E288" s="46">
        <v>0</v>
      </c>
      <c r="F288" s="56">
        <v>1900</v>
      </c>
      <c r="G288" s="56">
        <v>0</v>
      </c>
      <c r="H288" s="442"/>
      <c r="I288" s="442">
        <f t="shared" si="152"/>
        <v>0</v>
      </c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</row>
    <row r="289" spans="1:32" x14ac:dyDescent="0.25">
      <c r="A289" s="636">
        <v>3222</v>
      </c>
      <c r="B289" s="637"/>
      <c r="C289" s="638"/>
      <c r="D289" s="417" t="s">
        <v>62</v>
      </c>
      <c r="E289" s="46">
        <v>0</v>
      </c>
      <c r="F289" s="56">
        <v>0</v>
      </c>
      <c r="G289" s="56">
        <v>0</v>
      </c>
      <c r="H289" s="442"/>
      <c r="I289" s="442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</row>
    <row r="290" spans="1:32" x14ac:dyDescent="0.25">
      <c r="A290" s="450"/>
      <c r="B290" s="406"/>
      <c r="C290" s="407">
        <v>3223</v>
      </c>
      <c r="D290" s="417" t="s">
        <v>161</v>
      </c>
      <c r="E290" s="46">
        <v>0</v>
      </c>
      <c r="F290" s="56">
        <v>0</v>
      </c>
      <c r="G290" s="56">
        <v>0</v>
      </c>
      <c r="H290" s="442"/>
      <c r="I290" s="442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</row>
    <row r="291" spans="1:32" x14ac:dyDescent="0.25">
      <c r="A291" s="636">
        <v>3224</v>
      </c>
      <c r="B291" s="637"/>
      <c r="C291" s="638"/>
      <c r="D291" s="417" t="s">
        <v>91</v>
      </c>
      <c r="E291" s="46">
        <v>0</v>
      </c>
      <c r="F291" s="56">
        <v>0</v>
      </c>
      <c r="G291" s="56">
        <v>0</v>
      </c>
      <c r="H291" s="442"/>
      <c r="I291" s="442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</row>
    <row r="292" spans="1:32" x14ac:dyDescent="0.25">
      <c r="A292" s="636">
        <v>3225</v>
      </c>
      <c r="B292" s="637"/>
      <c r="C292" s="638"/>
      <c r="D292" s="417" t="s">
        <v>34</v>
      </c>
      <c r="E292" s="46">
        <v>0</v>
      </c>
      <c r="F292" s="56">
        <v>0</v>
      </c>
      <c r="G292" s="56">
        <v>0</v>
      </c>
      <c r="H292" s="442"/>
      <c r="I292" s="442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</row>
    <row r="293" spans="1:32" x14ac:dyDescent="0.25">
      <c r="A293" s="636">
        <v>3227</v>
      </c>
      <c r="B293" s="637"/>
      <c r="C293" s="638"/>
      <c r="D293" s="103" t="s">
        <v>78</v>
      </c>
      <c r="E293" s="46">
        <v>0</v>
      </c>
      <c r="F293" s="56">
        <v>0</v>
      </c>
      <c r="G293" s="56">
        <v>0</v>
      </c>
      <c r="H293" s="442"/>
      <c r="I293" s="442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</row>
    <row r="294" spans="1:32" x14ac:dyDescent="0.25">
      <c r="A294" s="534"/>
      <c r="B294" s="291">
        <v>38</v>
      </c>
      <c r="C294" s="292"/>
      <c r="D294" s="336" t="s">
        <v>232</v>
      </c>
      <c r="E294" s="359">
        <v>100</v>
      </c>
      <c r="F294" s="192">
        <v>0</v>
      </c>
      <c r="G294" s="192">
        <v>0</v>
      </c>
      <c r="H294" s="530">
        <f t="shared" si="156"/>
        <v>0</v>
      </c>
      <c r="I294" s="530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</row>
    <row r="295" spans="1:32" ht="15" customHeight="1" x14ac:dyDescent="0.25">
      <c r="A295" s="725">
        <v>381</v>
      </c>
      <c r="B295" s="726"/>
      <c r="C295" s="727"/>
      <c r="D295" s="387" t="s">
        <v>233</v>
      </c>
      <c r="E295" s="388">
        <v>100</v>
      </c>
      <c r="F295" s="388">
        <v>0</v>
      </c>
      <c r="G295" s="388">
        <v>0</v>
      </c>
      <c r="H295" s="535">
        <f t="shared" si="156"/>
        <v>0</v>
      </c>
      <c r="I295" s="535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</row>
    <row r="296" spans="1:32" x14ac:dyDescent="0.25">
      <c r="A296" s="636">
        <v>3811</v>
      </c>
      <c r="B296" s="637"/>
      <c r="C296" s="638"/>
      <c r="D296" s="103" t="s">
        <v>231</v>
      </c>
      <c r="E296" s="46">
        <v>100</v>
      </c>
      <c r="F296" s="56">
        <v>0</v>
      </c>
      <c r="G296" s="56">
        <v>0</v>
      </c>
      <c r="H296" s="442">
        <f t="shared" si="156"/>
        <v>0</v>
      </c>
      <c r="I296" s="442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</row>
    <row r="297" spans="1:32" x14ac:dyDescent="0.25">
      <c r="A297" s="465"/>
      <c r="B297" s="25">
        <v>4</v>
      </c>
      <c r="C297" s="24"/>
      <c r="D297" s="321" t="s">
        <v>15</v>
      </c>
      <c r="E297" s="171">
        <f t="shared" ref="E297:E299" si="159">E298</f>
        <v>0</v>
      </c>
      <c r="F297" s="171">
        <f>F298</f>
        <v>0</v>
      </c>
      <c r="G297" s="171">
        <f>G298</f>
        <v>0</v>
      </c>
      <c r="H297" s="443"/>
      <c r="I297" s="443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</row>
    <row r="298" spans="1:32" x14ac:dyDescent="0.25">
      <c r="A298" s="466"/>
      <c r="B298" s="414">
        <v>45</v>
      </c>
      <c r="C298" s="415"/>
      <c r="D298" s="322" t="s">
        <v>74</v>
      </c>
      <c r="E298" s="179">
        <f t="shared" si="159"/>
        <v>0</v>
      </c>
      <c r="F298" s="179">
        <f>F299</f>
        <v>0</v>
      </c>
      <c r="G298" s="179">
        <f t="shared" ref="G298:G299" si="160">G299</f>
        <v>0</v>
      </c>
      <c r="H298" s="467"/>
      <c r="I298" s="467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</row>
    <row r="299" spans="1:32" x14ac:dyDescent="0.25">
      <c r="A299" s="449"/>
      <c r="B299" s="33">
        <v>451</v>
      </c>
      <c r="C299" s="30"/>
      <c r="D299" s="323" t="s">
        <v>75</v>
      </c>
      <c r="E299" s="158">
        <f t="shared" si="159"/>
        <v>0</v>
      </c>
      <c r="F299" s="158">
        <f>F300</f>
        <v>0</v>
      </c>
      <c r="G299" s="158">
        <f t="shared" si="160"/>
        <v>0</v>
      </c>
      <c r="H299" s="446"/>
      <c r="I299" s="446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</row>
    <row r="300" spans="1:32" x14ac:dyDescent="0.25">
      <c r="A300" s="636">
        <v>4511</v>
      </c>
      <c r="B300" s="637"/>
      <c r="C300" s="638"/>
      <c r="D300" s="288" t="s">
        <v>75</v>
      </c>
      <c r="E300" s="46">
        <v>0</v>
      </c>
      <c r="F300" s="56">
        <v>0</v>
      </c>
      <c r="G300" s="56">
        <v>0</v>
      </c>
      <c r="H300" s="442"/>
      <c r="I300" s="442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</row>
    <row r="301" spans="1:32" x14ac:dyDescent="0.25">
      <c r="A301" s="522" t="s">
        <v>128</v>
      </c>
      <c r="B301" s="44"/>
      <c r="C301" s="45"/>
      <c r="D301" s="302" t="s">
        <v>129</v>
      </c>
      <c r="E301" s="46"/>
      <c r="F301" s="56"/>
      <c r="G301" s="56"/>
      <c r="H301" s="442"/>
      <c r="I301" s="442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</row>
    <row r="302" spans="1:32" x14ac:dyDescent="0.25">
      <c r="A302" s="523"/>
      <c r="B302" s="26">
        <v>3</v>
      </c>
      <c r="C302" s="27"/>
      <c r="D302" s="411" t="s">
        <v>13</v>
      </c>
      <c r="E302" s="171">
        <f>E303</f>
        <v>2116.25</v>
      </c>
      <c r="F302" s="171">
        <f>F303</f>
        <v>1250</v>
      </c>
      <c r="G302" s="171">
        <f t="shared" ref="G302" si="161">G303</f>
        <v>0</v>
      </c>
      <c r="H302" s="443">
        <f t="shared" si="156"/>
        <v>0</v>
      </c>
      <c r="I302" s="443">
        <f t="shared" si="152"/>
        <v>0</v>
      </c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</row>
    <row r="303" spans="1:32" x14ac:dyDescent="0.25">
      <c r="A303" s="480"/>
      <c r="B303" s="418">
        <v>32</v>
      </c>
      <c r="C303" s="419"/>
      <c r="D303" s="312" t="s">
        <v>20</v>
      </c>
      <c r="E303" s="179">
        <f t="shared" ref="E303" si="162">E304+E307+E314+E324</f>
        <v>2116.25</v>
      </c>
      <c r="F303" s="179">
        <f t="shared" ref="F303:G303" si="163">F304+F307+F314+F324</f>
        <v>1250</v>
      </c>
      <c r="G303" s="179">
        <f t="shared" si="163"/>
        <v>0</v>
      </c>
      <c r="H303" s="467">
        <f t="shared" si="156"/>
        <v>0</v>
      </c>
      <c r="I303" s="467">
        <f t="shared" si="152"/>
        <v>0</v>
      </c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</row>
    <row r="304" spans="1:32" x14ac:dyDescent="0.25">
      <c r="A304" s="454"/>
      <c r="B304" s="29">
        <v>321</v>
      </c>
      <c r="C304" s="31"/>
      <c r="D304" s="290" t="s">
        <v>27</v>
      </c>
      <c r="E304" s="158">
        <f t="shared" ref="E304" si="164">E305+E306</f>
        <v>870</v>
      </c>
      <c r="F304" s="158">
        <f>F305+F306</f>
        <v>0</v>
      </c>
      <c r="G304" s="158">
        <f t="shared" ref="G304" si="165">G305+G306</f>
        <v>0</v>
      </c>
      <c r="H304" s="446">
        <f t="shared" si="156"/>
        <v>0</v>
      </c>
      <c r="I304" s="446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</row>
    <row r="305" spans="1:32" x14ac:dyDescent="0.25">
      <c r="A305" s="636">
        <v>3212</v>
      </c>
      <c r="B305" s="637"/>
      <c r="C305" s="638"/>
      <c r="D305" s="288" t="s">
        <v>28</v>
      </c>
      <c r="E305" s="46">
        <v>870</v>
      </c>
      <c r="F305" s="56">
        <v>0</v>
      </c>
      <c r="G305" s="56">
        <v>0</v>
      </c>
      <c r="H305" s="442">
        <f t="shared" si="156"/>
        <v>0</v>
      </c>
      <c r="I305" s="442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</row>
    <row r="306" spans="1:32" x14ac:dyDescent="0.25">
      <c r="A306" s="636">
        <v>3213</v>
      </c>
      <c r="B306" s="637"/>
      <c r="C306" s="638"/>
      <c r="D306" s="288" t="s">
        <v>29</v>
      </c>
      <c r="E306" s="46">
        <v>0</v>
      </c>
      <c r="F306" s="56">
        <v>0</v>
      </c>
      <c r="G306" s="56">
        <v>0</v>
      </c>
      <c r="H306" s="442"/>
      <c r="I306" s="442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</row>
    <row r="307" spans="1:32" x14ac:dyDescent="0.25">
      <c r="A307" s="449"/>
      <c r="B307" s="29">
        <v>322</v>
      </c>
      <c r="C307" s="30"/>
      <c r="D307" s="290" t="s">
        <v>31</v>
      </c>
      <c r="E307" s="158">
        <f t="shared" ref="E307" si="166">SUM(E308:E313)</f>
        <v>0</v>
      </c>
      <c r="F307" s="158">
        <f t="shared" ref="F307:G307" si="167">SUM(F308:F313)</f>
        <v>100</v>
      </c>
      <c r="G307" s="158">
        <f t="shared" si="167"/>
        <v>0</v>
      </c>
      <c r="H307" s="446"/>
      <c r="I307" s="446">
        <f t="shared" si="152"/>
        <v>0</v>
      </c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</row>
    <row r="308" spans="1:32" x14ac:dyDescent="0.25">
      <c r="A308" s="636">
        <v>3221</v>
      </c>
      <c r="B308" s="637"/>
      <c r="C308" s="638"/>
      <c r="D308" t="s">
        <v>133</v>
      </c>
      <c r="E308" s="46">
        <v>0</v>
      </c>
      <c r="F308" s="56">
        <v>100</v>
      </c>
      <c r="G308" s="56">
        <v>0</v>
      </c>
      <c r="H308" s="442"/>
      <c r="I308" s="442">
        <f t="shared" si="152"/>
        <v>0</v>
      </c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</row>
    <row r="309" spans="1:32" x14ac:dyDescent="0.25">
      <c r="A309" s="636">
        <v>3222</v>
      </c>
      <c r="B309" s="637"/>
      <c r="C309" s="638"/>
      <c r="D309" s="417" t="s">
        <v>62</v>
      </c>
      <c r="E309" s="46">
        <v>0</v>
      </c>
      <c r="F309" s="56">
        <v>0</v>
      </c>
      <c r="G309" s="56">
        <v>0</v>
      </c>
      <c r="H309" s="442"/>
      <c r="I309" s="442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</row>
    <row r="310" spans="1:32" ht="15" customHeight="1" x14ac:dyDescent="0.25">
      <c r="A310" s="450"/>
      <c r="B310" s="406"/>
      <c r="C310" s="407">
        <v>3223</v>
      </c>
      <c r="D310" s="417" t="s">
        <v>161</v>
      </c>
      <c r="E310" s="46">
        <v>0</v>
      </c>
      <c r="F310" s="56">
        <v>0</v>
      </c>
      <c r="G310" s="56">
        <v>0</v>
      </c>
      <c r="H310" s="442"/>
      <c r="I310" s="442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</row>
    <row r="311" spans="1:32" x14ac:dyDescent="0.25">
      <c r="A311" s="636">
        <v>3224</v>
      </c>
      <c r="B311" s="637"/>
      <c r="C311" s="638"/>
      <c r="D311" s="417" t="s">
        <v>91</v>
      </c>
      <c r="E311" s="46">
        <v>0</v>
      </c>
      <c r="F311" s="56">
        <v>0</v>
      </c>
      <c r="G311" s="56">
        <v>0</v>
      </c>
      <c r="H311" s="442"/>
      <c r="I311" s="442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</row>
    <row r="312" spans="1:32" x14ac:dyDescent="0.25">
      <c r="A312" s="636">
        <v>3225</v>
      </c>
      <c r="B312" s="637"/>
      <c r="C312" s="638"/>
      <c r="D312" s="417" t="s">
        <v>34</v>
      </c>
      <c r="E312" s="46">
        <v>0</v>
      </c>
      <c r="F312" s="56">
        <v>0</v>
      </c>
      <c r="G312" s="56">
        <v>0</v>
      </c>
      <c r="H312" s="442"/>
      <c r="I312" s="442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</row>
    <row r="313" spans="1:32" x14ac:dyDescent="0.25">
      <c r="A313" s="636">
        <v>3227</v>
      </c>
      <c r="B313" s="637"/>
      <c r="C313" s="638"/>
      <c r="D313" s="103" t="s">
        <v>78</v>
      </c>
      <c r="E313" s="46">
        <v>0</v>
      </c>
      <c r="F313" s="56">
        <v>0</v>
      </c>
      <c r="G313" s="56">
        <v>0</v>
      </c>
      <c r="H313" s="442"/>
      <c r="I313" s="442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</row>
    <row r="314" spans="1:32" x14ac:dyDescent="0.25">
      <c r="A314" s="449"/>
      <c r="B314" s="29">
        <v>323</v>
      </c>
      <c r="C314" s="30"/>
      <c r="D314" s="290" t="s">
        <v>36</v>
      </c>
      <c r="E314" s="158">
        <f t="shared" ref="E314" si="168">E315+E316+E317+E318+E319+E320+E321+E322+E323</f>
        <v>615</v>
      </c>
      <c r="F314" s="158">
        <f t="shared" ref="F314:G314" si="169">F315+F316+F317+F318+F319+F320+F321+F322+F323</f>
        <v>500</v>
      </c>
      <c r="G314" s="158">
        <f t="shared" si="169"/>
        <v>0</v>
      </c>
      <c r="H314" s="446">
        <f t="shared" si="156"/>
        <v>0</v>
      </c>
      <c r="I314" s="446">
        <f t="shared" si="152"/>
        <v>0</v>
      </c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</row>
    <row r="315" spans="1:32" x14ac:dyDescent="0.25">
      <c r="A315" s="636">
        <v>3231</v>
      </c>
      <c r="B315" s="637"/>
      <c r="C315" s="638"/>
      <c r="D315" s="288" t="s">
        <v>37</v>
      </c>
      <c r="E315" s="46">
        <v>615</v>
      </c>
      <c r="F315" s="56">
        <v>500</v>
      </c>
      <c r="G315" s="56">
        <v>0</v>
      </c>
      <c r="H315" s="442">
        <f t="shared" si="156"/>
        <v>0</v>
      </c>
      <c r="I315" s="442">
        <f t="shared" si="152"/>
        <v>0</v>
      </c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</row>
    <row r="316" spans="1:32" ht="15.75" customHeight="1" x14ac:dyDescent="0.25">
      <c r="A316" s="636">
        <v>3232</v>
      </c>
      <c r="B316" s="637"/>
      <c r="C316" s="638"/>
      <c r="D316" s="288" t="s">
        <v>56</v>
      </c>
      <c r="E316" s="46">
        <v>0</v>
      </c>
      <c r="F316" s="56">
        <v>0</v>
      </c>
      <c r="G316" s="56">
        <v>0</v>
      </c>
      <c r="H316" s="442"/>
      <c r="I316" s="442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</row>
    <row r="317" spans="1:32" x14ac:dyDescent="0.25">
      <c r="A317" s="636">
        <v>3233</v>
      </c>
      <c r="B317" s="637"/>
      <c r="C317" s="638"/>
      <c r="D317" s="288" t="s">
        <v>38</v>
      </c>
      <c r="E317" s="46">
        <v>0</v>
      </c>
      <c r="F317" s="56">
        <v>0</v>
      </c>
      <c r="G317" s="56">
        <v>0</v>
      </c>
      <c r="H317" s="442"/>
      <c r="I317" s="442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</row>
    <row r="318" spans="1:32" x14ac:dyDescent="0.25">
      <c r="A318" s="636">
        <v>3234</v>
      </c>
      <c r="B318" s="637"/>
      <c r="C318" s="638"/>
      <c r="D318" s="288" t="s">
        <v>39</v>
      </c>
      <c r="E318" s="46">
        <v>0</v>
      </c>
      <c r="F318" s="56">
        <v>0</v>
      </c>
      <c r="G318" s="56">
        <v>0</v>
      </c>
      <c r="H318" s="442"/>
      <c r="I318" s="442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</row>
    <row r="319" spans="1:32" x14ac:dyDescent="0.25">
      <c r="A319" s="636">
        <v>3235</v>
      </c>
      <c r="B319" s="637"/>
      <c r="C319" s="638"/>
      <c r="D319" s="288" t="s">
        <v>40</v>
      </c>
      <c r="E319" s="46">
        <v>0</v>
      </c>
      <c r="F319" s="56">
        <v>0</v>
      </c>
      <c r="G319" s="56">
        <v>0</v>
      </c>
      <c r="H319" s="442"/>
      <c r="I319" s="442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</row>
    <row r="320" spans="1:32" x14ac:dyDescent="0.25">
      <c r="A320" s="636">
        <v>3236</v>
      </c>
      <c r="B320" s="637"/>
      <c r="C320" s="638"/>
      <c r="D320" s="288" t="s">
        <v>41</v>
      </c>
      <c r="E320" s="46">
        <v>0</v>
      </c>
      <c r="F320" s="56">
        <v>0</v>
      </c>
      <c r="G320" s="56">
        <v>0</v>
      </c>
      <c r="H320" s="442"/>
      <c r="I320" s="442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</row>
    <row r="321" spans="1:32" x14ac:dyDescent="0.25">
      <c r="A321" s="636">
        <v>3237</v>
      </c>
      <c r="B321" s="637"/>
      <c r="C321" s="638"/>
      <c r="D321" s="288" t="s">
        <v>42</v>
      </c>
      <c r="E321" s="46">
        <v>0</v>
      </c>
      <c r="F321" s="56">
        <v>0</v>
      </c>
      <c r="G321" s="56">
        <v>0</v>
      </c>
      <c r="H321" s="442"/>
      <c r="I321" s="442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</row>
    <row r="322" spans="1:32" x14ac:dyDescent="0.25">
      <c r="A322" s="636">
        <v>3238</v>
      </c>
      <c r="B322" s="637"/>
      <c r="C322" s="638"/>
      <c r="D322" s="288" t="s">
        <v>43</v>
      </c>
      <c r="E322" s="46">
        <v>0</v>
      </c>
      <c r="F322" s="56">
        <v>0</v>
      </c>
      <c r="G322" s="56">
        <v>0</v>
      </c>
      <c r="H322" s="442"/>
      <c r="I322" s="442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</row>
    <row r="323" spans="1:32" x14ac:dyDescent="0.25">
      <c r="A323" s="636">
        <v>3239</v>
      </c>
      <c r="B323" s="637"/>
      <c r="C323" s="638"/>
      <c r="D323" s="288" t="s">
        <v>44</v>
      </c>
      <c r="E323" s="46">
        <v>0</v>
      </c>
      <c r="F323" s="56">
        <v>0</v>
      </c>
      <c r="G323" s="56">
        <v>0</v>
      </c>
      <c r="H323" s="442"/>
      <c r="I323" s="442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</row>
    <row r="324" spans="1:32" x14ac:dyDescent="0.25">
      <c r="A324" s="449"/>
      <c r="B324" s="29">
        <v>329</v>
      </c>
      <c r="C324" s="31"/>
      <c r="D324" s="309" t="s">
        <v>45</v>
      </c>
      <c r="E324" s="158">
        <f t="shared" ref="E324" si="170">E325</f>
        <v>631.25</v>
      </c>
      <c r="F324" s="158">
        <f t="shared" ref="F324:G324" si="171">F325</f>
        <v>650</v>
      </c>
      <c r="G324" s="158">
        <f t="shared" si="171"/>
        <v>0</v>
      </c>
      <c r="H324" s="446">
        <f t="shared" si="156"/>
        <v>0</v>
      </c>
      <c r="I324" s="446">
        <f t="shared" si="152"/>
        <v>0</v>
      </c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</row>
    <row r="325" spans="1:32" x14ac:dyDescent="0.25">
      <c r="A325" s="448"/>
      <c r="B325" s="406">
        <v>3299</v>
      </c>
      <c r="C325" s="6"/>
      <c r="D325" s="103" t="s">
        <v>45</v>
      </c>
      <c r="E325" s="46">
        <v>631.25</v>
      </c>
      <c r="F325" s="56">
        <v>650</v>
      </c>
      <c r="G325" s="56">
        <v>0</v>
      </c>
      <c r="H325" s="442">
        <f t="shared" si="156"/>
        <v>0</v>
      </c>
      <c r="I325" s="442">
        <f t="shared" si="152"/>
        <v>0</v>
      </c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</row>
    <row r="326" spans="1:32" x14ac:dyDescent="0.25">
      <c r="A326" s="465"/>
      <c r="B326" s="25">
        <v>4</v>
      </c>
      <c r="C326" s="24"/>
      <c r="D326" s="325" t="s">
        <v>15</v>
      </c>
      <c r="E326" s="171">
        <f t="shared" ref="E326:G328" si="172">E327</f>
        <v>0</v>
      </c>
      <c r="F326" s="171">
        <f t="shared" si="172"/>
        <v>0</v>
      </c>
      <c r="G326" s="171">
        <f t="shared" si="172"/>
        <v>0</v>
      </c>
      <c r="H326" s="443"/>
      <c r="I326" s="443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</row>
    <row r="327" spans="1:32" x14ac:dyDescent="0.25">
      <c r="A327" s="466"/>
      <c r="B327" s="414">
        <v>42</v>
      </c>
      <c r="C327" s="415"/>
      <c r="D327" s="326" t="s">
        <v>24</v>
      </c>
      <c r="E327" s="179">
        <f t="shared" si="172"/>
        <v>0</v>
      </c>
      <c r="F327" s="179">
        <f t="shared" si="172"/>
        <v>0</v>
      </c>
      <c r="G327" s="179">
        <f t="shared" si="172"/>
        <v>0</v>
      </c>
      <c r="H327" s="467"/>
      <c r="I327" s="467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</row>
    <row r="328" spans="1:32" x14ac:dyDescent="0.25">
      <c r="A328" s="449"/>
      <c r="B328" s="33">
        <v>424</v>
      </c>
      <c r="C328" s="30"/>
      <c r="D328" s="327" t="s">
        <v>194</v>
      </c>
      <c r="E328" s="158">
        <f t="shared" si="172"/>
        <v>0</v>
      </c>
      <c r="F328" s="158">
        <f t="shared" si="172"/>
        <v>0</v>
      </c>
      <c r="G328" s="158">
        <f t="shared" si="172"/>
        <v>0</v>
      </c>
      <c r="H328" s="446"/>
      <c r="I328" s="446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</row>
    <row r="329" spans="1:32" ht="15" customHeight="1" x14ac:dyDescent="0.25">
      <c r="A329" s="636">
        <v>4241</v>
      </c>
      <c r="B329" s="637"/>
      <c r="C329" s="638"/>
      <c r="D329" s="288" t="s">
        <v>193</v>
      </c>
      <c r="E329" s="46">
        <v>0</v>
      </c>
      <c r="F329" s="56">
        <v>0</v>
      </c>
      <c r="G329" s="56">
        <v>0</v>
      </c>
      <c r="H329" s="442"/>
      <c r="I329" s="442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</row>
    <row r="330" spans="1:32" ht="15" customHeight="1" x14ac:dyDescent="0.25">
      <c r="A330" s="510" t="s">
        <v>53</v>
      </c>
      <c r="B330" s="73"/>
      <c r="C330" s="74"/>
      <c r="D330" s="314" t="s">
        <v>85</v>
      </c>
      <c r="E330" s="195">
        <f t="shared" ref="E330" si="173">E332</f>
        <v>379572.68000000005</v>
      </c>
      <c r="F330" s="195">
        <f t="shared" ref="F330:G330" si="174">F332</f>
        <v>714008</v>
      </c>
      <c r="G330" s="195">
        <f t="shared" si="174"/>
        <v>350857.08000000007</v>
      </c>
      <c r="H330" s="536">
        <f t="shared" si="156"/>
        <v>92.434755841753429</v>
      </c>
      <c r="I330" s="536">
        <f t="shared" si="152"/>
        <v>49.139096480711714</v>
      </c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</row>
    <row r="331" spans="1:32" x14ac:dyDescent="0.25">
      <c r="A331" s="639" t="s">
        <v>126</v>
      </c>
      <c r="B331" s="640"/>
      <c r="C331" s="641"/>
      <c r="D331" s="404" t="s">
        <v>125</v>
      </c>
      <c r="E331" s="46"/>
      <c r="F331" s="56"/>
      <c r="G331" s="56"/>
      <c r="H331" s="442"/>
      <c r="I331" s="442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</row>
    <row r="332" spans="1:32" x14ac:dyDescent="0.25">
      <c r="A332" s="465"/>
      <c r="B332" s="26">
        <v>3</v>
      </c>
      <c r="C332" s="27"/>
      <c r="D332" s="303" t="s">
        <v>13</v>
      </c>
      <c r="E332" s="171">
        <f t="shared" ref="E332" si="175">E333+E341</f>
        <v>379572.68000000005</v>
      </c>
      <c r="F332" s="171">
        <f t="shared" ref="F332:G332" si="176">F333+F341</f>
        <v>714008</v>
      </c>
      <c r="G332" s="171">
        <f t="shared" si="176"/>
        <v>350857.08000000007</v>
      </c>
      <c r="H332" s="443">
        <f t="shared" si="156"/>
        <v>92.434755841753429</v>
      </c>
      <c r="I332" s="443">
        <f t="shared" si="152"/>
        <v>49.139096480711714</v>
      </c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</row>
    <row r="333" spans="1:32" x14ac:dyDescent="0.25">
      <c r="A333" s="466"/>
      <c r="B333" s="418">
        <v>31</v>
      </c>
      <c r="C333" s="419"/>
      <c r="D333" s="308" t="s">
        <v>14</v>
      </c>
      <c r="E333" s="179">
        <f t="shared" ref="E333" si="177">E334+E336+E338</f>
        <v>369038.84</v>
      </c>
      <c r="F333" s="179">
        <f t="shared" ref="F333:G333" si="178">F334+F336+F338</f>
        <v>694300</v>
      </c>
      <c r="G333" s="179">
        <f t="shared" si="178"/>
        <v>341494.19000000006</v>
      </c>
      <c r="H333" s="467">
        <f t="shared" si="156"/>
        <v>92.536110833212035</v>
      </c>
      <c r="I333" s="467">
        <f t="shared" si="152"/>
        <v>49.18539392193577</v>
      </c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</row>
    <row r="334" spans="1:32" x14ac:dyDescent="0.25">
      <c r="A334" s="449"/>
      <c r="B334" s="29">
        <v>311</v>
      </c>
      <c r="C334" s="31"/>
      <c r="D334" s="309" t="s">
        <v>86</v>
      </c>
      <c r="E334" s="158">
        <f t="shared" ref="E334" si="179">E335</f>
        <v>310275.08</v>
      </c>
      <c r="F334" s="158">
        <f t="shared" ref="F334:G334" si="180">F335</f>
        <v>581700</v>
      </c>
      <c r="G334" s="158">
        <f t="shared" si="180"/>
        <v>285124.59000000003</v>
      </c>
      <c r="H334" s="446">
        <f t="shared" ref="H334:H397" si="181">G334/E334*100</f>
        <v>91.894131491320536</v>
      </c>
      <c r="I334" s="446">
        <f t="shared" ref="I334:I397" si="182">G334/F334*100</f>
        <v>49.01574522949975</v>
      </c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</row>
    <row r="335" spans="1:32" x14ac:dyDescent="0.25">
      <c r="A335" s="636">
        <v>3111</v>
      </c>
      <c r="B335" s="637"/>
      <c r="C335" s="638"/>
      <c r="D335" s="103" t="s">
        <v>63</v>
      </c>
      <c r="E335" s="46">
        <v>310275.08</v>
      </c>
      <c r="F335" s="56">
        <v>581700</v>
      </c>
      <c r="G335" s="56">
        <v>285124.59000000003</v>
      </c>
      <c r="H335" s="442">
        <f t="shared" si="181"/>
        <v>91.894131491320536</v>
      </c>
      <c r="I335" s="442">
        <f t="shared" si="182"/>
        <v>49.01574522949975</v>
      </c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</row>
    <row r="336" spans="1:32" x14ac:dyDescent="0.25">
      <c r="A336" s="449"/>
      <c r="B336" s="29">
        <v>312</v>
      </c>
      <c r="C336" s="31"/>
      <c r="D336" s="309" t="s">
        <v>64</v>
      </c>
      <c r="E336" s="158">
        <f t="shared" ref="E336" si="183">E337</f>
        <v>8789.09</v>
      </c>
      <c r="F336" s="158">
        <f t="shared" ref="F336:G336" si="184">F337</f>
        <v>22100</v>
      </c>
      <c r="G336" s="158">
        <f t="shared" si="184"/>
        <v>11014.69</v>
      </c>
      <c r="H336" s="446">
        <f t="shared" si="181"/>
        <v>125.32230299154976</v>
      </c>
      <c r="I336" s="446">
        <f t="shared" si="182"/>
        <v>49.840226244343896</v>
      </c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</row>
    <row r="337" spans="1:32" x14ac:dyDescent="0.25">
      <c r="A337" s="636">
        <v>3121</v>
      </c>
      <c r="B337" s="637"/>
      <c r="C337" s="638"/>
      <c r="D337" s="103" t="s">
        <v>64</v>
      </c>
      <c r="E337" s="46">
        <v>8789.09</v>
      </c>
      <c r="F337" s="56">
        <v>22100</v>
      </c>
      <c r="G337" s="56">
        <v>11014.69</v>
      </c>
      <c r="H337" s="442">
        <f t="shared" si="181"/>
        <v>125.32230299154976</v>
      </c>
      <c r="I337" s="442">
        <f t="shared" si="182"/>
        <v>49.840226244343896</v>
      </c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</row>
    <row r="338" spans="1:32" x14ac:dyDescent="0.25">
      <c r="A338" s="449"/>
      <c r="B338" s="29">
        <v>313</v>
      </c>
      <c r="C338" s="31"/>
      <c r="D338" s="309" t="s">
        <v>65</v>
      </c>
      <c r="E338" s="158">
        <f t="shared" ref="E338" si="185">E339+E340</f>
        <v>49974.67</v>
      </c>
      <c r="F338" s="158">
        <f t="shared" ref="F338:G338" si="186">F339+F340</f>
        <v>90500</v>
      </c>
      <c r="G338" s="158">
        <f t="shared" si="186"/>
        <v>45354.91</v>
      </c>
      <c r="H338" s="446">
        <f t="shared" si="181"/>
        <v>90.755796886702811</v>
      </c>
      <c r="I338" s="446">
        <f t="shared" si="182"/>
        <v>50.115922651933708</v>
      </c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</row>
    <row r="339" spans="1:32" x14ac:dyDescent="0.25">
      <c r="A339" s="636">
        <v>3132</v>
      </c>
      <c r="B339" s="637"/>
      <c r="C339" s="638"/>
      <c r="D339" s="103" t="s">
        <v>87</v>
      </c>
      <c r="E339" s="46">
        <v>49974.67</v>
      </c>
      <c r="F339" s="56">
        <v>90500</v>
      </c>
      <c r="G339" s="56">
        <v>45354.91</v>
      </c>
      <c r="H339" s="442">
        <f t="shared" si="181"/>
        <v>90.755796886702811</v>
      </c>
      <c r="I339" s="442">
        <f t="shared" si="182"/>
        <v>50.115922651933708</v>
      </c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</row>
    <row r="340" spans="1:32" ht="26.25" x14ac:dyDescent="0.25">
      <c r="A340" s="636">
        <v>3133</v>
      </c>
      <c r="B340" s="637"/>
      <c r="C340" s="638"/>
      <c r="D340" s="103" t="s">
        <v>88</v>
      </c>
      <c r="E340" s="46"/>
      <c r="F340" s="56">
        <v>0</v>
      </c>
      <c r="G340" s="56">
        <v>0</v>
      </c>
      <c r="H340" s="442"/>
      <c r="I340" s="442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</row>
    <row r="341" spans="1:32" x14ac:dyDescent="0.25">
      <c r="A341" s="466"/>
      <c r="B341" s="418">
        <v>32</v>
      </c>
      <c r="C341" s="419"/>
      <c r="D341" s="308" t="s">
        <v>20</v>
      </c>
      <c r="E341" s="179">
        <f t="shared" ref="E341" si="187">E342+E344</f>
        <v>10533.84</v>
      </c>
      <c r="F341" s="179">
        <f t="shared" ref="F341:G341" si="188">F342+F344</f>
        <v>19708</v>
      </c>
      <c r="G341" s="179">
        <f t="shared" si="188"/>
        <v>9362.89</v>
      </c>
      <c r="H341" s="467">
        <f t="shared" si="181"/>
        <v>88.883920773431143</v>
      </c>
      <c r="I341" s="467">
        <f t="shared" si="182"/>
        <v>47.508067789730056</v>
      </c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</row>
    <row r="342" spans="1:32" x14ac:dyDescent="0.25">
      <c r="A342" s="449"/>
      <c r="B342" s="29">
        <v>321</v>
      </c>
      <c r="C342" s="31"/>
      <c r="D342" s="309" t="s">
        <v>27</v>
      </c>
      <c r="E342" s="158">
        <f t="shared" ref="E342" si="189">E343</f>
        <v>9201.84</v>
      </c>
      <c r="F342" s="158">
        <f t="shared" ref="F342:G342" si="190">F343</f>
        <v>17600</v>
      </c>
      <c r="G342" s="158">
        <f t="shared" si="190"/>
        <v>8102.89</v>
      </c>
      <c r="H342" s="446">
        <f t="shared" si="181"/>
        <v>88.057279848378158</v>
      </c>
      <c r="I342" s="446">
        <f t="shared" si="182"/>
        <v>46.039147727272727</v>
      </c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</row>
    <row r="343" spans="1:32" x14ac:dyDescent="0.25">
      <c r="A343" s="636">
        <v>3212</v>
      </c>
      <c r="B343" s="637"/>
      <c r="C343" s="638"/>
      <c r="D343" s="103" t="s">
        <v>112</v>
      </c>
      <c r="E343" s="46">
        <v>9201.84</v>
      </c>
      <c r="F343" s="56">
        <v>17600</v>
      </c>
      <c r="G343" s="56">
        <v>8102.89</v>
      </c>
      <c r="H343" s="442">
        <f t="shared" si="181"/>
        <v>88.057279848378158</v>
      </c>
      <c r="I343" s="442">
        <f t="shared" si="182"/>
        <v>46.039147727272727</v>
      </c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</row>
    <row r="344" spans="1:32" x14ac:dyDescent="0.25">
      <c r="A344" s="449"/>
      <c r="B344" s="29">
        <v>329</v>
      </c>
      <c r="C344" s="31"/>
      <c r="D344" s="309" t="s">
        <v>45</v>
      </c>
      <c r="E344" s="158">
        <f t="shared" ref="E344" si="191">E345</f>
        <v>1332</v>
      </c>
      <c r="F344" s="158">
        <f t="shared" ref="F344:G344" si="192">F345</f>
        <v>2108</v>
      </c>
      <c r="G344" s="158">
        <f t="shared" si="192"/>
        <v>1260</v>
      </c>
      <c r="H344" s="446">
        <f t="shared" si="181"/>
        <v>94.594594594594597</v>
      </c>
      <c r="I344" s="446">
        <f t="shared" si="182"/>
        <v>59.772296015180274</v>
      </c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</row>
    <row r="345" spans="1:32" x14ac:dyDescent="0.25">
      <c r="A345" s="636">
        <v>3295</v>
      </c>
      <c r="B345" s="637"/>
      <c r="C345" s="638"/>
      <c r="D345" s="103" t="s">
        <v>89</v>
      </c>
      <c r="E345" s="46">
        <v>1332</v>
      </c>
      <c r="F345" s="56">
        <v>2108</v>
      </c>
      <c r="G345" s="56">
        <v>1260</v>
      </c>
      <c r="H345" s="442">
        <f t="shared" si="181"/>
        <v>94.594594594594597</v>
      </c>
      <c r="I345" s="442">
        <f t="shared" si="182"/>
        <v>59.772296015180274</v>
      </c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</row>
    <row r="346" spans="1:32" x14ac:dyDescent="0.25">
      <c r="A346" s="639" t="s">
        <v>123</v>
      </c>
      <c r="B346" s="640"/>
      <c r="C346" s="641"/>
      <c r="D346" s="404" t="s">
        <v>122</v>
      </c>
      <c r="E346" s="46"/>
      <c r="F346" s="56"/>
      <c r="G346" s="56"/>
      <c r="H346" s="442"/>
      <c r="I346" s="442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</row>
    <row r="347" spans="1:32" x14ac:dyDescent="0.25">
      <c r="A347" s="465"/>
      <c r="B347" s="26">
        <v>3</v>
      </c>
      <c r="C347" s="27"/>
      <c r="D347" s="303" t="s">
        <v>13</v>
      </c>
      <c r="E347" s="171">
        <f t="shared" ref="E347:G349" si="193">E348</f>
        <v>0</v>
      </c>
      <c r="F347" s="171">
        <f t="shared" si="193"/>
        <v>0</v>
      </c>
      <c r="G347" s="171">
        <f t="shared" si="193"/>
        <v>0</v>
      </c>
      <c r="H347" s="443"/>
      <c r="I347" s="443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</row>
    <row r="348" spans="1:32" x14ac:dyDescent="0.25">
      <c r="A348" s="466"/>
      <c r="B348" s="418">
        <v>32</v>
      </c>
      <c r="C348" s="419"/>
      <c r="D348" s="337" t="s">
        <v>20</v>
      </c>
      <c r="E348" s="192">
        <f t="shared" si="193"/>
        <v>0</v>
      </c>
      <c r="F348" s="192">
        <f t="shared" si="193"/>
        <v>0</v>
      </c>
      <c r="G348" s="192">
        <f t="shared" si="193"/>
        <v>0</v>
      </c>
      <c r="H348" s="530"/>
      <c r="I348" s="530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</row>
    <row r="349" spans="1:32" x14ac:dyDescent="0.25">
      <c r="A349" s="537">
        <v>323</v>
      </c>
      <c r="B349" s="654"/>
      <c r="C349" s="654"/>
      <c r="D349" s="290" t="s">
        <v>36</v>
      </c>
      <c r="E349" s="196">
        <f t="shared" si="193"/>
        <v>0</v>
      </c>
      <c r="F349" s="196">
        <f t="shared" si="193"/>
        <v>0</v>
      </c>
      <c r="G349" s="196">
        <f t="shared" si="193"/>
        <v>0</v>
      </c>
      <c r="H349" s="538"/>
      <c r="I349" s="538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</row>
    <row r="350" spans="1:32" x14ac:dyDescent="0.25">
      <c r="A350" s="448"/>
      <c r="B350" s="637">
        <v>3234</v>
      </c>
      <c r="C350" s="638"/>
      <c r="D350" s="288" t="s">
        <v>39</v>
      </c>
      <c r="E350" s="356">
        <v>0</v>
      </c>
      <c r="F350" s="56"/>
      <c r="G350" s="173"/>
      <c r="H350" s="447"/>
      <c r="I350" s="447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</row>
    <row r="351" spans="1:32" x14ac:dyDescent="0.25">
      <c r="A351" s="539" t="s">
        <v>154</v>
      </c>
      <c r="B351" s="20"/>
      <c r="C351" s="21"/>
      <c r="D351" s="338" t="s">
        <v>90</v>
      </c>
      <c r="E351" s="186">
        <f t="shared" ref="E351:G351" si="194">E353+E361</f>
        <v>15886.68</v>
      </c>
      <c r="F351" s="186">
        <f t="shared" si="194"/>
        <v>29809</v>
      </c>
      <c r="G351" s="186">
        <f t="shared" si="194"/>
        <v>15528.220000000001</v>
      </c>
      <c r="H351" s="518">
        <f t="shared" si="181"/>
        <v>97.743644361188117</v>
      </c>
      <c r="I351" s="518">
        <f t="shared" si="182"/>
        <v>52.092388204904559</v>
      </c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</row>
    <row r="352" spans="1:32" x14ac:dyDescent="0.25">
      <c r="A352" s="639" t="s">
        <v>130</v>
      </c>
      <c r="B352" s="640"/>
      <c r="C352" s="641"/>
      <c r="D352" s="339" t="s">
        <v>125</v>
      </c>
      <c r="E352" s="46"/>
      <c r="F352" s="56"/>
      <c r="G352" s="56"/>
      <c r="H352" s="442"/>
      <c r="I352" s="442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</row>
    <row r="353" spans="1:32" x14ac:dyDescent="0.25">
      <c r="A353" s="523"/>
      <c r="B353" s="26">
        <v>3</v>
      </c>
      <c r="C353" s="27"/>
      <c r="D353" s="411" t="s">
        <v>13</v>
      </c>
      <c r="E353" s="171">
        <f t="shared" ref="E353" si="195">E354</f>
        <v>14088.01</v>
      </c>
      <c r="F353" s="171">
        <f t="shared" ref="F353:G353" si="196">F354</f>
        <v>24658</v>
      </c>
      <c r="G353" s="171">
        <f t="shared" si="196"/>
        <v>13625.36</v>
      </c>
      <c r="H353" s="443">
        <f t="shared" si="181"/>
        <v>96.716001763201476</v>
      </c>
      <c r="I353" s="443">
        <f t="shared" si="182"/>
        <v>55.257360694297994</v>
      </c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</row>
    <row r="354" spans="1:32" x14ac:dyDescent="0.25">
      <c r="A354" s="480"/>
      <c r="B354" s="418">
        <v>32</v>
      </c>
      <c r="C354" s="419"/>
      <c r="D354" s="312" t="s">
        <v>20</v>
      </c>
      <c r="E354" s="179">
        <f t="shared" ref="E354" si="197">E355+E358</f>
        <v>14088.01</v>
      </c>
      <c r="F354" s="179">
        <f t="shared" ref="F354:G354" si="198">F355+F358</f>
        <v>24658</v>
      </c>
      <c r="G354" s="179">
        <f t="shared" si="198"/>
        <v>13625.36</v>
      </c>
      <c r="H354" s="467">
        <f t="shared" si="181"/>
        <v>96.716001763201476</v>
      </c>
      <c r="I354" s="467">
        <f t="shared" si="182"/>
        <v>55.257360694297994</v>
      </c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</row>
    <row r="355" spans="1:32" x14ac:dyDescent="0.25">
      <c r="A355" s="454"/>
      <c r="B355" s="29">
        <v>321</v>
      </c>
      <c r="C355" s="31"/>
      <c r="D355" s="290" t="s">
        <v>27</v>
      </c>
      <c r="E355" s="158">
        <f t="shared" ref="E355" si="199">E356+E357</f>
        <v>0</v>
      </c>
      <c r="F355" s="158">
        <f t="shared" ref="F355:G355" si="200">F356+F357</f>
        <v>0</v>
      </c>
      <c r="G355" s="158">
        <f t="shared" si="200"/>
        <v>0</v>
      </c>
      <c r="H355" s="446"/>
      <c r="I355" s="446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</row>
    <row r="356" spans="1:32" ht="15" customHeight="1" x14ac:dyDescent="0.25">
      <c r="A356" s="636">
        <v>3212</v>
      </c>
      <c r="B356" s="637"/>
      <c r="C356" s="638"/>
      <c r="D356" s="288" t="s">
        <v>28</v>
      </c>
      <c r="E356" s="46">
        <v>0</v>
      </c>
      <c r="F356" s="56">
        <v>0</v>
      </c>
      <c r="G356" s="56">
        <v>0</v>
      </c>
      <c r="H356" s="442"/>
      <c r="I356" s="442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</row>
    <row r="357" spans="1:32" x14ac:dyDescent="0.25">
      <c r="A357" s="636">
        <v>3213</v>
      </c>
      <c r="B357" s="637"/>
      <c r="C357" s="638"/>
      <c r="D357" s="288" t="s">
        <v>29</v>
      </c>
      <c r="E357" s="46">
        <v>0</v>
      </c>
      <c r="F357" s="56">
        <v>0</v>
      </c>
      <c r="G357" s="56">
        <v>0</v>
      </c>
      <c r="H357" s="442"/>
      <c r="I357" s="442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</row>
    <row r="358" spans="1:32" x14ac:dyDescent="0.25">
      <c r="A358" s="449"/>
      <c r="B358" s="29">
        <v>322</v>
      </c>
      <c r="C358" s="30"/>
      <c r="D358" s="290" t="s">
        <v>31</v>
      </c>
      <c r="E358" s="158">
        <f t="shared" ref="E358" si="201">E359</f>
        <v>14088.01</v>
      </c>
      <c r="F358" s="158">
        <f t="shared" ref="F358:G358" si="202">F359</f>
        <v>24658</v>
      </c>
      <c r="G358" s="158">
        <f t="shared" si="202"/>
        <v>13625.36</v>
      </c>
      <c r="H358" s="446">
        <f t="shared" si="181"/>
        <v>96.716001763201476</v>
      </c>
      <c r="I358" s="446">
        <f t="shared" si="182"/>
        <v>55.257360694297994</v>
      </c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</row>
    <row r="359" spans="1:32" x14ac:dyDescent="0.25">
      <c r="A359" s="636">
        <v>3222</v>
      </c>
      <c r="B359" s="637"/>
      <c r="C359" s="638"/>
      <c r="D359" s="417" t="s">
        <v>62</v>
      </c>
      <c r="E359" s="46">
        <v>14088.01</v>
      </c>
      <c r="F359" s="56">
        <v>24658</v>
      </c>
      <c r="G359" s="56">
        <v>13625.36</v>
      </c>
      <c r="H359" s="442">
        <f t="shared" si="181"/>
        <v>96.716001763201476</v>
      </c>
      <c r="I359" s="442">
        <f t="shared" si="182"/>
        <v>55.257360694297994</v>
      </c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</row>
    <row r="360" spans="1:32" x14ac:dyDescent="0.25">
      <c r="A360" s="648" t="s">
        <v>134</v>
      </c>
      <c r="B360" s="649"/>
      <c r="C360" s="650"/>
      <c r="D360" s="302" t="s">
        <v>129</v>
      </c>
      <c r="E360" s="46"/>
      <c r="F360" s="56"/>
      <c r="G360" s="56"/>
      <c r="H360" s="442"/>
      <c r="I360" s="442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</row>
    <row r="361" spans="1:32" x14ac:dyDescent="0.25">
      <c r="A361" s="523"/>
      <c r="B361" s="26">
        <v>3</v>
      </c>
      <c r="C361" s="27"/>
      <c r="D361" s="384" t="s">
        <v>13</v>
      </c>
      <c r="E361" s="432">
        <f t="shared" ref="E361:E363" si="203">E362</f>
        <v>1798.67</v>
      </c>
      <c r="F361" s="432">
        <f>F362</f>
        <v>5151</v>
      </c>
      <c r="G361" s="432">
        <f t="shared" ref="G361:G363" si="204">G362</f>
        <v>1902.86</v>
      </c>
      <c r="H361" s="540">
        <f t="shared" si="181"/>
        <v>105.79261343103514</v>
      </c>
      <c r="I361" s="540">
        <f t="shared" si="182"/>
        <v>36.941564744709765</v>
      </c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</row>
    <row r="362" spans="1:32" x14ac:dyDescent="0.25">
      <c r="A362" s="480"/>
      <c r="B362" s="418">
        <v>32</v>
      </c>
      <c r="C362" s="419"/>
      <c r="D362" s="385" t="s">
        <v>20</v>
      </c>
      <c r="E362" s="433">
        <f t="shared" si="203"/>
        <v>1798.67</v>
      </c>
      <c r="F362" s="433">
        <f>F363</f>
        <v>5151</v>
      </c>
      <c r="G362" s="433">
        <f t="shared" si="204"/>
        <v>1902.86</v>
      </c>
      <c r="H362" s="541">
        <f t="shared" si="181"/>
        <v>105.79261343103514</v>
      </c>
      <c r="I362" s="541">
        <f t="shared" si="182"/>
        <v>36.941564744709765</v>
      </c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</row>
    <row r="363" spans="1:32" x14ac:dyDescent="0.25">
      <c r="A363" s="449"/>
      <c r="B363" s="29">
        <v>322</v>
      </c>
      <c r="C363" s="30"/>
      <c r="D363" s="369" t="s">
        <v>31</v>
      </c>
      <c r="E363" s="434">
        <f t="shared" si="203"/>
        <v>1798.67</v>
      </c>
      <c r="F363" s="434">
        <f>F364</f>
        <v>5151</v>
      </c>
      <c r="G363" s="434">
        <f t="shared" si="204"/>
        <v>1902.86</v>
      </c>
      <c r="H363" s="542">
        <f t="shared" si="181"/>
        <v>105.79261343103514</v>
      </c>
      <c r="I363" s="542">
        <f t="shared" si="182"/>
        <v>36.941564744709765</v>
      </c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</row>
    <row r="364" spans="1:32" x14ac:dyDescent="0.25">
      <c r="A364" s="636">
        <v>3222</v>
      </c>
      <c r="B364" s="637"/>
      <c r="C364" s="638"/>
      <c r="D364" s="417" t="s">
        <v>62</v>
      </c>
      <c r="E364" s="46">
        <v>1798.67</v>
      </c>
      <c r="F364" s="56">
        <v>5151</v>
      </c>
      <c r="G364" s="56">
        <v>1902.86</v>
      </c>
      <c r="H364" s="442">
        <f t="shared" si="181"/>
        <v>105.79261343103514</v>
      </c>
      <c r="I364" s="442">
        <f t="shared" si="182"/>
        <v>36.941564744709765</v>
      </c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</row>
    <row r="365" spans="1:32" x14ac:dyDescent="0.25">
      <c r="A365" s="651" t="s">
        <v>151</v>
      </c>
      <c r="B365" s="652"/>
      <c r="C365" s="653"/>
      <c r="D365" s="314" t="s">
        <v>150</v>
      </c>
      <c r="E365" s="197">
        <f t="shared" ref="E365:G365" si="205">E367</f>
        <v>520.82000000000005</v>
      </c>
      <c r="F365" s="197">
        <f t="shared" si="205"/>
        <v>520.82000000000005</v>
      </c>
      <c r="G365" s="197">
        <f t="shared" si="205"/>
        <v>0</v>
      </c>
      <c r="H365" s="543">
        <f t="shared" si="181"/>
        <v>0</v>
      </c>
      <c r="I365" s="543">
        <f t="shared" si="182"/>
        <v>0</v>
      </c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</row>
    <row r="366" spans="1:32" x14ac:dyDescent="0.25">
      <c r="A366" s="645" t="s">
        <v>152</v>
      </c>
      <c r="B366" s="646"/>
      <c r="C366" s="647"/>
      <c r="D366" s="331" t="s">
        <v>125</v>
      </c>
      <c r="E366" s="46"/>
      <c r="F366" s="56"/>
      <c r="G366" s="56"/>
      <c r="H366" s="442"/>
      <c r="I366" s="442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</row>
    <row r="367" spans="1:32" x14ac:dyDescent="0.25">
      <c r="A367" s="450"/>
      <c r="B367" s="26">
        <v>3</v>
      </c>
      <c r="C367" s="27"/>
      <c r="D367" s="411" t="s">
        <v>13</v>
      </c>
      <c r="E367" s="171">
        <v>520.82000000000005</v>
      </c>
      <c r="F367" s="171">
        <v>520.82000000000005</v>
      </c>
      <c r="G367" s="171">
        <v>0</v>
      </c>
      <c r="H367" s="443">
        <f t="shared" si="181"/>
        <v>0</v>
      </c>
      <c r="I367" s="443">
        <f t="shared" si="182"/>
        <v>0</v>
      </c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</row>
    <row r="368" spans="1:32" x14ac:dyDescent="0.25">
      <c r="A368" s="480"/>
      <c r="B368" s="418">
        <v>32</v>
      </c>
      <c r="C368" s="419"/>
      <c r="D368" s="312" t="s">
        <v>20</v>
      </c>
      <c r="E368" s="179">
        <v>520.82000000000005</v>
      </c>
      <c r="F368" s="179">
        <v>520.82000000000005</v>
      </c>
      <c r="G368" s="179">
        <v>0</v>
      </c>
      <c r="H368" s="467">
        <f t="shared" si="181"/>
        <v>0</v>
      </c>
      <c r="I368" s="467">
        <f t="shared" si="182"/>
        <v>0</v>
      </c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</row>
    <row r="369" spans="1:32" x14ac:dyDescent="0.25">
      <c r="A369" s="449"/>
      <c r="B369" s="29">
        <v>329</v>
      </c>
      <c r="C369" s="31"/>
      <c r="D369" s="309" t="s">
        <v>45</v>
      </c>
      <c r="E369" s="158">
        <v>520.82000000000005</v>
      </c>
      <c r="F369" s="158">
        <v>520.82000000000005</v>
      </c>
      <c r="G369" s="158">
        <v>0</v>
      </c>
      <c r="H369" s="446">
        <f t="shared" si="181"/>
        <v>0</v>
      </c>
      <c r="I369" s="446">
        <f t="shared" si="182"/>
        <v>0</v>
      </c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</row>
    <row r="370" spans="1:32" x14ac:dyDescent="0.25">
      <c r="A370" s="448"/>
      <c r="B370" s="406">
        <v>3299</v>
      </c>
      <c r="C370" s="6"/>
      <c r="D370" s="103" t="s">
        <v>45</v>
      </c>
      <c r="E370" s="46">
        <v>520</v>
      </c>
      <c r="F370" s="56">
        <v>520.82000000000005</v>
      </c>
      <c r="G370" s="56">
        <v>0</v>
      </c>
      <c r="H370" s="442">
        <f t="shared" si="181"/>
        <v>0</v>
      </c>
      <c r="I370" s="442">
        <f t="shared" si="182"/>
        <v>0</v>
      </c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</row>
    <row r="371" spans="1:32" x14ac:dyDescent="0.25">
      <c r="A371" s="510" t="s">
        <v>93</v>
      </c>
      <c r="B371" s="76"/>
      <c r="C371" s="74"/>
      <c r="D371" s="340" t="s">
        <v>94</v>
      </c>
      <c r="E371" s="197">
        <f t="shared" ref="E371" si="206">E373+E393</f>
        <v>16932.66</v>
      </c>
      <c r="F371" s="197">
        <f t="shared" ref="F371:G371" si="207">F373+F393</f>
        <v>24180</v>
      </c>
      <c r="G371" s="197">
        <f t="shared" si="207"/>
        <v>15761.05</v>
      </c>
      <c r="H371" s="543">
        <f t="shared" si="181"/>
        <v>93.080768172277715</v>
      </c>
      <c r="I371" s="543">
        <f t="shared" si="182"/>
        <v>65.182175351530191</v>
      </c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</row>
    <row r="372" spans="1:32" x14ac:dyDescent="0.25">
      <c r="A372" s="544" t="s">
        <v>134</v>
      </c>
      <c r="B372" s="55"/>
      <c r="C372" s="6"/>
      <c r="D372" s="302" t="s">
        <v>129</v>
      </c>
      <c r="E372" s="46"/>
      <c r="F372" s="56"/>
      <c r="G372" s="56"/>
      <c r="H372" s="442"/>
      <c r="I372" s="442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</row>
    <row r="373" spans="1:32" x14ac:dyDescent="0.25">
      <c r="A373" s="465"/>
      <c r="B373" s="26">
        <v>3</v>
      </c>
      <c r="C373" s="24"/>
      <c r="D373" s="303" t="s">
        <v>13</v>
      </c>
      <c r="E373" s="171">
        <f t="shared" ref="E373" si="208">E374+E382</f>
        <v>5976.87</v>
      </c>
      <c r="F373" s="171">
        <f t="shared" ref="F373:G373" si="209">F374+F382</f>
        <v>19540</v>
      </c>
      <c r="G373" s="171">
        <f t="shared" si="209"/>
        <v>11386.88</v>
      </c>
      <c r="H373" s="443">
        <f t="shared" si="181"/>
        <v>190.51577163297847</v>
      </c>
      <c r="I373" s="443">
        <f t="shared" si="182"/>
        <v>58.274718526100301</v>
      </c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</row>
    <row r="374" spans="1:32" x14ac:dyDescent="0.25">
      <c r="A374" s="466"/>
      <c r="B374" s="418">
        <v>31</v>
      </c>
      <c r="C374" s="415"/>
      <c r="D374" s="308" t="s">
        <v>14</v>
      </c>
      <c r="E374" s="179">
        <f t="shared" ref="E374" si="210">E375+E377+E379</f>
        <v>5946.07</v>
      </c>
      <c r="F374" s="179">
        <f t="shared" ref="F374:G374" si="211">F375+F377+F379</f>
        <v>19440</v>
      </c>
      <c r="G374" s="179">
        <f t="shared" si="211"/>
        <v>11340</v>
      </c>
      <c r="H374" s="467">
        <f t="shared" si="181"/>
        <v>190.71420282640469</v>
      </c>
      <c r="I374" s="467">
        <f t="shared" si="182"/>
        <v>58.333333333333336</v>
      </c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</row>
    <row r="375" spans="1:32" x14ac:dyDescent="0.25">
      <c r="A375" s="449"/>
      <c r="B375" s="29">
        <v>311</v>
      </c>
      <c r="C375" s="30"/>
      <c r="D375" s="309" t="s">
        <v>86</v>
      </c>
      <c r="E375" s="158">
        <f t="shared" ref="E375" si="212">E376</f>
        <v>5103.91</v>
      </c>
      <c r="F375" s="158">
        <f t="shared" ref="F375:G375" si="213">F376</f>
        <v>16686.72</v>
      </c>
      <c r="G375" s="158">
        <f t="shared" si="213"/>
        <v>9733.92</v>
      </c>
      <c r="H375" s="446">
        <f t="shared" si="181"/>
        <v>190.7149616666438</v>
      </c>
      <c r="I375" s="446">
        <f t="shared" si="182"/>
        <v>58.333333333333329</v>
      </c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</row>
    <row r="376" spans="1:32" x14ac:dyDescent="0.25">
      <c r="A376" s="636">
        <v>3111</v>
      </c>
      <c r="B376" s="637"/>
      <c r="C376" s="638"/>
      <c r="D376" s="103" t="s">
        <v>63</v>
      </c>
      <c r="E376" s="46">
        <v>5103.91</v>
      </c>
      <c r="F376" s="56">
        <v>16686.72</v>
      </c>
      <c r="G376" s="56">
        <v>9733.92</v>
      </c>
      <c r="H376" s="442">
        <f t="shared" si="181"/>
        <v>190.7149616666438</v>
      </c>
      <c r="I376" s="442">
        <f t="shared" si="182"/>
        <v>58.333333333333329</v>
      </c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</row>
    <row r="377" spans="1:32" ht="15" customHeight="1" x14ac:dyDescent="0.25">
      <c r="A377" s="449"/>
      <c r="B377" s="29">
        <v>312</v>
      </c>
      <c r="C377" s="30"/>
      <c r="D377" s="309" t="s">
        <v>64</v>
      </c>
      <c r="E377" s="158">
        <f t="shared" ref="E377" si="214">E378</f>
        <v>0</v>
      </c>
      <c r="F377" s="158">
        <f t="shared" ref="F377:G377" si="215">F378</f>
        <v>0</v>
      </c>
      <c r="G377" s="158">
        <f t="shared" si="215"/>
        <v>0</v>
      </c>
      <c r="H377" s="446"/>
      <c r="I377" s="446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</row>
    <row r="378" spans="1:32" x14ac:dyDescent="0.25">
      <c r="A378" s="636">
        <v>3121</v>
      </c>
      <c r="B378" s="637"/>
      <c r="C378" s="638"/>
      <c r="D378" s="103" t="s">
        <v>64</v>
      </c>
      <c r="E378" s="46">
        <v>0</v>
      </c>
      <c r="F378" s="56">
        <v>0</v>
      </c>
      <c r="G378" s="56">
        <v>0</v>
      </c>
      <c r="H378" s="442"/>
      <c r="I378" s="442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</row>
    <row r="379" spans="1:32" x14ac:dyDescent="0.25">
      <c r="A379" s="449"/>
      <c r="B379" s="29">
        <v>313</v>
      </c>
      <c r="C379" s="30"/>
      <c r="D379" s="309" t="s">
        <v>65</v>
      </c>
      <c r="E379" s="158">
        <f t="shared" ref="E379" si="216">E380+E381</f>
        <v>842.16</v>
      </c>
      <c r="F379" s="158">
        <f t="shared" ref="F379:G379" si="217">F380+F381</f>
        <v>2753.28</v>
      </c>
      <c r="G379" s="158">
        <f t="shared" si="217"/>
        <v>1606.08</v>
      </c>
      <c r="H379" s="446">
        <f t="shared" si="181"/>
        <v>190.70960387574806</v>
      </c>
      <c r="I379" s="446">
        <f t="shared" si="182"/>
        <v>58.333333333333329</v>
      </c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</row>
    <row r="380" spans="1:32" x14ac:dyDescent="0.25">
      <c r="A380" s="636">
        <v>3132</v>
      </c>
      <c r="B380" s="637"/>
      <c r="C380" s="638"/>
      <c r="D380" s="103" t="s">
        <v>87</v>
      </c>
      <c r="E380" s="46">
        <v>842.16</v>
      </c>
      <c r="F380" s="56">
        <v>2753.28</v>
      </c>
      <c r="G380" s="56">
        <v>1606.08</v>
      </c>
      <c r="H380" s="442">
        <f t="shared" si="181"/>
        <v>190.70960387574806</v>
      </c>
      <c r="I380" s="442">
        <f t="shared" si="182"/>
        <v>58.333333333333329</v>
      </c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</row>
    <row r="381" spans="1:32" ht="26.25" x14ac:dyDescent="0.25">
      <c r="A381" s="636">
        <v>3133</v>
      </c>
      <c r="B381" s="637"/>
      <c r="C381" s="638"/>
      <c r="D381" s="103" t="s">
        <v>88</v>
      </c>
      <c r="E381" s="46">
        <v>0</v>
      </c>
      <c r="F381" s="56">
        <v>0</v>
      </c>
      <c r="G381" s="56">
        <v>0</v>
      </c>
      <c r="H381" s="442"/>
      <c r="I381" s="442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</row>
    <row r="382" spans="1:32" x14ac:dyDescent="0.25">
      <c r="A382" s="466"/>
      <c r="B382" s="418">
        <v>32</v>
      </c>
      <c r="C382" s="415"/>
      <c r="D382" s="308" t="s">
        <v>20</v>
      </c>
      <c r="E382" s="179">
        <f t="shared" ref="E382" si="218">E383+E385+E389</f>
        <v>30.8</v>
      </c>
      <c r="F382" s="179">
        <f t="shared" ref="F382:G382" si="219">F383+F385+F389</f>
        <v>100</v>
      </c>
      <c r="G382" s="179">
        <f t="shared" si="219"/>
        <v>46.88</v>
      </c>
      <c r="H382" s="467">
        <f t="shared" si="181"/>
        <v>152.20779220779221</v>
      </c>
      <c r="I382" s="467">
        <f t="shared" si="182"/>
        <v>46.88</v>
      </c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</row>
    <row r="383" spans="1:32" x14ac:dyDescent="0.25">
      <c r="A383" s="449"/>
      <c r="B383" s="29">
        <v>321</v>
      </c>
      <c r="C383" s="30"/>
      <c r="D383" s="309" t="s">
        <v>27</v>
      </c>
      <c r="E383" s="158">
        <f t="shared" ref="E383" si="220">E384</f>
        <v>0</v>
      </c>
      <c r="F383" s="158">
        <f t="shared" ref="F383:G383" si="221">F384</f>
        <v>0</v>
      </c>
      <c r="G383" s="158">
        <f t="shared" si="221"/>
        <v>0</v>
      </c>
      <c r="H383" s="446"/>
      <c r="I383" s="446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</row>
    <row r="384" spans="1:32" ht="15" customHeight="1" x14ac:dyDescent="0.25">
      <c r="A384" s="636">
        <v>3212</v>
      </c>
      <c r="B384" s="637"/>
      <c r="C384" s="638"/>
      <c r="D384" s="103" t="s">
        <v>117</v>
      </c>
      <c r="E384" s="46"/>
      <c r="F384" s="56"/>
      <c r="G384" s="56"/>
      <c r="H384" s="442"/>
      <c r="I384" s="442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</row>
    <row r="385" spans="1:32" x14ac:dyDescent="0.25">
      <c r="A385" s="449"/>
      <c r="B385" s="34">
        <v>322</v>
      </c>
      <c r="C385" s="31"/>
      <c r="D385" s="341" t="s">
        <v>31</v>
      </c>
      <c r="E385" s="158">
        <f t="shared" ref="E385" si="222">E386+E387+E388</f>
        <v>30.8</v>
      </c>
      <c r="F385" s="158">
        <f t="shared" ref="F385:G385" si="223">F386+F387+F388</f>
        <v>100</v>
      </c>
      <c r="G385" s="158">
        <f t="shared" si="223"/>
        <v>46.88</v>
      </c>
      <c r="H385" s="446">
        <f t="shared" si="181"/>
        <v>152.20779220779221</v>
      </c>
      <c r="I385" s="446">
        <f t="shared" si="182"/>
        <v>46.88</v>
      </c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</row>
    <row r="386" spans="1:32" x14ac:dyDescent="0.25">
      <c r="A386" s="448"/>
      <c r="B386" s="10">
        <v>3221</v>
      </c>
      <c r="C386" s="6"/>
      <c r="D386" s="342" t="s">
        <v>95</v>
      </c>
      <c r="E386" s="46">
        <v>30.8</v>
      </c>
      <c r="F386" s="56">
        <v>100</v>
      </c>
      <c r="G386" s="56">
        <v>46.88</v>
      </c>
      <c r="H386" s="442">
        <f t="shared" si="181"/>
        <v>152.20779220779221</v>
      </c>
      <c r="I386" s="442">
        <f t="shared" si="182"/>
        <v>46.88</v>
      </c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</row>
    <row r="387" spans="1:32" x14ac:dyDescent="0.25">
      <c r="A387" s="448"/>
      <c r="B387" s="10">
        <v>3222</v>
      </c>
      <c r="C387" s="6"/>
      <c r="D387" s="342" t="s">
        <v>62</v>
      </c>
      <c r="E387" s="46"/>
      <c r="F387" s="56">
        <v>0</v>
      </c>
      <c r="G387" s="56">
        <v>0</v>
      </c>
      <c r="H387" s="442"/>
      <c r="I387" s="442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</row>
    <row r="388" spans="1:32" x14ac:dyDescent="0.25">
      <c r="A388" s="448"/>
      <c r="B388" s="10">
        <v>3225</v>
      </c>
      <c r="C388" s="6"/>
      <c r="D388" s="342" t="s">
        <v>34</v>
      </c>
      <c r="E388" s="46"/>
      <c r="F388" s="56">
        <v>0</v>
      </c>
      <c r="G388" s="56">
        <v>0</v>
      </c>
      <c r="H388" s="442"/>
      <c r="I388" s="442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</row>
    <row r="389" spans="1:32" x14ac:dyDescent="0.25">
      <c r="A389" s="449"/>
      <c r="B389" s="34">
        <v>323</v>
      </c>
      <c r="C389" s="31"/>
      <c r="D389" s="341" t="s">
        <v>36</v>
      </c>
      <c r="E389" s="158">
        <f t="shared" ref="E389" si="224">E390+E391</f>
        <v>0</v>
      </c>
      <c r="F389" s="158">
        <f t="shared" ref="F389:G389" si="225">F390+F391</f>
        <v>0</v>
      </c>
      <c r="G389" s="158">
        <f t="shared" si="225"/>
        <v>0</v>
      </c>
      <c r="H389" s="446"/>
      <c r="I389" s="446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</row>
    <row r="390" spans="1:32" x14ac:dyDescent="0.25">
      <c r="A390" s="448"/>
      <c r="B390" s="10">
        <v>3236</v>
      </c>
      <c r="C390" s="6"/>
      <c r="D390" s="342" t="s">
        <v>41</v>
      </c>
      <c r="E390" s="46"/>
      <c r="F390" s="56">
        <v>0</v>
      </c>
      <c r="G390" s="56">
        <v>0</v>
      </c>
      <c r="H390" s="442"/>
      <c r="I390" s="442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</row>
    <row r="391" spans="1:32" x14ac:dyDescent="0.25">
      <c r="A391" s="448"/>
      <c r="B391" s="10">
        <v>3237</v>
      </c>
      <c r="C391" s="6"/>
      <c r="D391" s="342" t="s">
        <v>42</v>
      </c>
      <c r="E391" s="46"/>
      <c r="F391" s="56">
        <v>0</v>
      </c>
      <c r="G391" s="56">
        <v>0</v>
      </c>
      <c r="H391" s="442"/>
      <c r="I391" s="442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</row>
    <row r="392" spans="1:32" x14ac:dyDescent="0.25">
      <c r="A392" s="639" t="s">
        <v>135</v>
      </c>
      <c r="B392" s="640"/>
      <c r="C392" s="641"/>
      <c r="D392" s="343" t="s">
        <v>125</v>
      </c>
      <c r="E392" s="46"/>
      <c r="F392" s="56">
        <v>0</v>
      </c>
      <c r="G392" s="56">
        <v>0</v>
      </c>
      <c r="H392" s="442"/>
      <c r="I392" s="442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</row>
    <row r="393" spans="1:32" x14ac:dyDescent="0.25">
      <c r="A393" s="465"/>
      <c r="B393" s="26">
        <v>3</v>
      </c>
      <c r="C393" s="24"/>
      <c r="D393" s="303" t="s">
        <v>13</v>
      </c>
      <c r="E393" s="171">
        <f t="shared" ref="E393" si="226">E394+E402</f>
        <v>10955.79</v>
      </c>
      <c r="F393" s="171">
        <f t="shared" ref="F393:G393" si="227">F394+F402</f>
        <v>4640</v>
      </c>
      <c r="G393" s="171">
        <f t="shared" si="227"/>
        <v>4374.17</v>
      </c>
      <c r="H393" s="443">
        <f t="shared" si="181"/>
        <v>39.925646621558094</v>
      </c>
      <c r="I393" s="443">
        <f t="shared" si="182"/>
        <v>94.270905172413805</v>
      </c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</row>
    <row r="394" spans="1:32" x14ac:dyDescent="0.25">
      <c r="A394" s="466"/>
      <c r="B394" s="418">
        <v>31</v>
      </c>
      <c r="C394" s="415"/>
      <c r="D394" s="308" t="s">
        <v>14</v>
      </c>
      <c r="E394" s="179">
        <f t="shared" ref="E394" si="228">E395+E397+E399</f>
        <v>10188.61</v>
      </c>
      <c r="F394" s="179">
        <f t="shared" ref="F394:G394" si="229">F395+F397+F399</f>
        <v>3800</v>
      </c>
      <c r="G394" s="179">
        <f t="shared" si="229"/>
        <v>3948.3300000000004</v>
      </c>
      <c r="H394" s="467">
        <f t="shared" si="181"/>
        <v>38.752391150510228</v>
      </c>
      <c r="I394" s="467">
        <f t="shared" si="182"/>
        <v>103.9034210526316</v>
      </c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</row>
    <row r="395" spans="1:32" x14ac:dyDescent="0.25">
      <c r="A395" s="449"/>
      <c r="B395" s="29">
        <v>311</v>
      </c>
      <c r="C395" s="30"/>
      <c r="D395" s="309" t="s">
        <v>86</v>
      </c>
      <c r="E395" s="158">
        <f t="shared" ref="E395" si="230">E396</f>
        <v>8402.23</v>
      </c>
      <c r="F395" s="158">
        <f t="shared" ref="F395:G395" si="231">F396</f>
        <v>2575.08</v>
      </c>
      <c r="G395" s="158">
        <f t="shared" si="231"/>
        <v>3045.76</v>
      </c>
      <c r="H395" s="446">
        <f t="shared" si="181"/>
        <v>36.249424259988125</v>
      </c>
      <c r="I395" s="446">
        <f t="shared" si="182"/>
        <v>118.27826708296443</v>
      </c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</row>
    <row r="396" spans="1:32" x14ac:dyDescent="0.25">
      <c r="A396" s="636">
        <v>3111</v>
      </c>
      <c r="B396" s="637"/>
      <c r="C396" s="638"/>
      <c r="D396" s="103" t="s">
        <v>63</v>
      </c>
      <c r="E396" s="46">
        <v>8402.23</v>
      </c>
      <c r="F396" s="56">
        <v>2575.08</v>
      </c>
      <c r="G396" s="56">
        <v>3045.76</v>
      </c>
      <c r="H396" s="442">
        <f t="shared" si="181"/>
        <v>36.249424259988125</v>
      </c>
      <c r="I396" s="442">
        <f t="shared" si="182"/>
        <v>118.27826708296443</v>
      </c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</row>
    <row r="397" spans="1:32" x14ac:dyDescent="0.25">
      <c r="A397" s="449"/>
      <c r="B397" s="29">
        <v>312</v>
      </c>
      <c r="C397" s="30"/>
      <c r="D397" s="309" t="s">
        <v>64</v>
      </c>
      <c r="E397" s="158">
        <f t="shared" ref="E397" si="232">E398</f>
        <v>400</v>
      </c>
      <c r="F397" s="158">
        <f t="shared" ref="F397:G397" si="233">F398</f>
        <v>800</v>
      </c>
      <c r="G397" s="158">
        <f t="shared" si="233"/>
        <v>400</v>
      </c>
      <c r="H397" s="446">
        <f t="shared" si="181"/>
        <v>100</v>
      </c>
      <c r="I397" s="446">
        <f t="shared" si="182"/>
        <v>50</v>
      </c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</row>
    <row r="398" spans="1:32" x14ac:dyDescent="0.25">
      <c r="A398" s="636">
        <v>3121</v>
      </c>
      <c r="B398" s="637"/>
      <c r="C398" s="638"/>
      <c r="D398" s="103" t="s">
        <v>64</v>
      </c>
      <c r="E398" s="46">
        <v>400</v>
      </c>
      <c r="F398" s="56">
        <v>800</v>
      </c>
      <c r="G398" s="56">
        <v>400</v>
      </c>
      <c r="H398" s="442">
        <f t="shared" ref="H398:H460" si="234">G398/E398*100</f>
        <v>100</v>
      </c>
      <c r="I398" s="442">
        <f t="shared" ref="I398:I460" si="235">G398/F398*100</f>
        <v>50</v>
      </c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</row>
    <row r="399" spans="1:32" x14ac:dyDescent="0.25">
      <c r="A399" s="449"/>
      <c r="B399" s="29">
        <v>313</v>
      </c>
      <c r="C399" s="30"/>
      <c r="D399" s="309" t="s">
        <v>65</v>
      </c>
      <c r="E399" s="158">
        <f t="shared" ref="E399" si="236">E400+E401</f>
        <v>1386.38</v>
      </c>
      <c r="F399" s="158">
        <f t="shared" ref="F399:G399" si="237">F400+F401</f>
        <v>424.92</v>
      </c>
      <c r="G399" s="158">
        <f t="shared" si="237"/>
        <v>502.57</v>
      </c>
      <c r="H399" s="446">
        <f t="shared" si="234"/>
        <v>36.250522944647209</v>
      </c>
      <c r="I399" s="446">
        <f t="shared" si="235"/>
        <v>118.27402805233926</v>
      </c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</row>
    <row r="400" spans="1:32" x14ac:dyDescent="0.25">
      <c r="A400" s="636">
        <v>3132</v>
      </c>
      <c r="B400" s="637"/>
      <c r="C400" s="638"/>
      <c r="D400" s="103" t="s">
        <v>87</v>
      </c>
      <c r="E400" s="46">
        <v>1386.38</v>
      </c>
      <c r="F400" s="56">
        <v>424.92</v>
      </c>
      <c r="G400" s="56">
        <v>502.57</v>
      </c>
      <c r="H400" s="442">
        <f t="shared" si="234"/>
        <v>36.250522944647209</v>
      </c>
      <c r="I400" s="442">
        <f t="shared" si="235"/>
        <v>118.27402805233926</v>
      </c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</row>
    <row r="401" spans="1:32" ht="26.25" x14ac:dyDescent="0.25">
      <c r="A401" s="636">
        <v>3133</v>
      </c>
      <c r="B401" s="637"/>
      <c r="C401" s="638"/>
      <c r="D401" s="103" t="s">
        <v>88</v>
      </c>
      <c r="E401" s="46">
        <v>0</v>
      </c>
      <c r="F401" s="56">
        <v>0</v>
      </c>
      <c r="G401" s="56">
        <v>0</v>
      </c>
      <c r="H401" s="442"/>
      <c r="I401" s="442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</row>
    <row r="402" spans="1:32" x14ac:dyDescent="0.25">
      <c r="A402" s="466"/>
      <c r="B402" s="418">
        <v>32</v>
      </c>
      <c r="C402" s="415"/>
      <c r="D402" s="308" t="s">
        <v>20</v>
      </c>
      <c r="E402" s="179">
        <f t="shared" ref="E402" si="238">E403+E405+E409</f>
        <v>767.18</v>
      </c>
      <c r="F402" s="179">
        <f t="shared" ref="F402:G402" si="239">F403+F405+F409</f>
        <v>840</v>
      </c>
      <c r="G402" s="179">
        <f t="shared" si="239"/>
        <v>425.84</v>
      </c>
      <c r="H402" s="467">
        <f t="shared" si="234"/>
        <v>55.507182147605519</v>
      </c>
      <c r="I402" s="467">
        <f t="shared" si="235"/>
        <v>50.695238095238096</v>
      </c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</row>
    <row r="403" spans="1:32" x14ac:dyDescent="0.25">
      <c r="A403" s="449"/>
      <c r="B403" s="29">
        <v>321</v>
      </c>
      <c r="C403" s="30"/>
      <c r="D403" s="309" t="s">
        <v>27</v>
      </c>
      <c r="E403" s="158">
        <f t="shared" ref="E403" si="240">E404</f>
        <v>634.41</v>
      </c>
      <c r="F403" s="158">
        <f t="shared" ref="F403:G403" si="241">F404</f>
        <v>840</v>
      </c>
      <c r="G403" s="158">
        <f t="shared" si="241"/>
        <v>425.84</v>
      </c>
      <c r="H403" s="446">
        <f t="shared" si="234"/>
        <v>67.123784303526108</v>
      </c>
      <c r="I403" s="446">
        <f t="shared" si="235"/>
        <v>50.695238095238096</v>
      </c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</row>
    <row r="404" spans="1:32" ht="15" customHeight="1" x14ac:dyDescent="0.25">
      <c r="A404" s="636">
        <v>3212</v>
      </c>
      <c r="B404" s="637"/>
      <c r="C404" s="638"/>
      <c r="D404" s="103" t="s">
        <v>117</v>
      </c>
      <c r="E404" s="46">
        <v>634.41</v>
      </c>
      <c r="F404" s="56">
        <v>840</v>
      </c>
      <c r="G404" s="56">
        <v>425.84</v>
      </c>
      <c r="H404" s="442">
        <f t="shared" si="234"/>
        <v>67.123784303526108</v>
      </c>
      <c r="I404" s="442">
        <f t="shared" si="235"/>
        <v>50.695238095238096</v>
      </c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</row>
    <row r="405" spans="1:32" x14ac:dyDescent="0.25">
      <c r="A405" s="449"/>
      <c r="B405" s="34">
        <v>322</v>
      </c>
      <c r="C405" s="31"/>
      <c r="D405" s="341" t="s">
        <v>31</v>
      </c>
      <c r="E405" s="158">
        <f t="shared" ref="E405" si="242">E406+E407+E408</f>
        <v>0</v>
      </c>
      <c r="F405" s="158">
        <f t="shared" ref="F405:G405" si="243">F406+F407+F408</f>
        <v>0</v>
      </c>
      <c r="G405" s="158">
        <f t="shared" si="243"/>
        <v>0</v>
      </c>
      <c r="H405" s="446"/>
      <c r="I405" s="446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</row>
    <row r="406" spans="1:32" x14ac:dyDescent="0.25">
      <c r="A406" s="448"/>
      <c r="B406" s="10">
        <v>3221</v>
      </c>
      <c r="C406" s="6"/>
      <c r="D406" s="342" t="s">
        <v>95</v>
      </c>
      <c r="E406" s="46"/>
      <c r="F406" s="56">
        <v>0</v>
      </c>
      <c r="G406" s="56">
        <v>0</v>
      </c>
      <c r="H406" s="442"/>
      <c r="I406" s="442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</row>
    <row r="407" spans="1:32" x14ac:dyDescent="0.25">
      <c r="A407" s="448"/>
      <c r="B407" s="10">
        <v>3222</v>
      </c>
      <c r="C407" s="6"/>
      <c r="D407" s="342" t="s">
        <v>62</v>
      </c>
      <c r="E407" s="46"/>
      <c r="F407" s="56">
        <v>0</v>
      </c>
      <c r="G407" s="56">
        <v>0</v>
      </c>
      <c r="H407" s="442"/>
      <c r="I407" s="442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</row>
    <row r="408" spans="1:32" x14ac:dyDescent="0.25">
      <c r="A408" s="448"/>
      <c r="B408" s="10">
        <v>3225</v>
      </c>
      <c r="C408" s="6"/>
      <c r="D408" s="342" t="s">
        <v>34</v>
      </c>
      <c r="E408" s="46"/>
      <c r="F408" s="56">
        <v>0</v>
      </c>
      <c r="G408" s="56">
        <v>0</v>
      </c>
      <c r="H408" s="442"/>
      <c r="I408" s="442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</row>
    <row r="409" spans="1:32" x14ac:dyDescent="0.25">
      <c r="A409" s="449"/>
      <c r="B409" s="34">
        <v>323</v>
      </c>
      <c r="C409" s="31"/>
      <c r="D409" s="341" t="s">
        <v>36</v>
      </c>
      <c r="E409" s="158">
        <f t="shared" ref="E409" si="244">E410+E411</f>
        <v>132.77000000000001</v>
      </c>
      <c r="F409" s="158">
        <f t="shared" ref="F409:G409" si="245">F410+F411</f>
        <v>0</v>
      </c>
      <c r="G409" s="158">
        <f t="shared" si="245"/>
        <v>0</v>
      </c>
      <c r="H409" s="446">
        <f t="shared" si="234"/>
        <v>0</v>
      </c>
      <c r="I409" s="446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</row>
    <row r="410" spans="1:32" x14ac:dyDescent="0.25">
      <c r="A410" s="448"/>
      <c r="B410" s="10">
        <v>3236</v>
      </c>
      <c r="C410" s="6"/>
      <c r="D410" s="342" t="s">
        <v>41</v>
      </c>
      <c r="E410" s="46"/>
      <c r="F410" s="56">
        <v>0</v>
      </c>
      <c r="G410" s="56">
        <v>0</v>
      </c>
      <c r="H410" s="442"/>
      <c r="I410" s="442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</row>
    <row r="411" spans="1:32" x14ac:dyDescent="0.25">
      <c r="A411" s="448"/>
      <c r="B411" s="10">
        <v>3237</v>
      </c>
      <c r="C411" s="6"/>
      <c r="D411" s="342" t="s">
        <v>42</v>
      </c>
      <c r="E411" s="46">
        <v>132.77000000000001</v>
      </c>
      <c r="F411" s="56">
        <v>0</v>
      </c>
      <c r="G411" s="56">
        <v>0</v>
      </c>
      <c r="H411" s="442">
        <f t="shared" si="234"/>
        <v>0</v>
      </c>
      <c r="I411" s="442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</row>
    <row r="412" spans="1:32" x14ac:dyDescent="0.25">
      <c r="A412" s="510" t="s">
        <v>96</v>
      </c>
      <c r="B412" s="76"/>
      <c r="C412" s="74"/>
      <c r="D412" s="340" t="s">
        <v>72</v>
      </c>
      <c r="E412" s="195">
        <f t="shared" ref="E412" si="246">E414+E422</f>
        <v>0</v>
      </c>
      <c r="F412" s="195">
        <f t="shared" ref="F412:G412" si="247">F414+F422</f>
        <v>310</v>
      </c>
      <c r="G412" s="195">
        <f t="shared" si="247"/>
        <v>0</v>
      </c>
      <c r="H412" s="536"/>
      <c r="I412" s="536">
        <f t="shared" si="235"/>
        <v>0</v>
      </c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</row>
    <row r="413" spans="1:32" x14ac:dyDescent="0.25">
      <c r="A413" s="639" t="s">
        <v>126</v>
      </c>
      <c r="B413" s="640"/>
      <c r="C413" s="641"/>
      <c r="D413" s="344" t="s">
        <v>125</v>
      </c>
      <c r="E413" s="46"/>
      <c r="F413" s="56"/>
      <c r="G413" s="56"/>
      <c r="H413" s="442"/>
      <c r="I413" s="442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</row>
    <row r="414" spans="1:32" ht="15" customHeight="1" x14ac:dyDescent="0.25">
      <c r="A414" s="465"/>
      <c r="B414" s="92">
        <v>4</v>
      </c>
      <c r="C414" s="27"/>
      <c r="D414" s="345" t="s">
        <v>97</v>
      </c>
      <c r="E414" s="171">
        <f t="shared" ref="E414" si="248">E415</f>
        <v>0</v>
      </c>
      <c r="F414" s="171">
        <f t="shared" ref="F414:G414" si="249">F415</f>
        <v>310</v>
      </c>
      <c r="G414" s="171">
        <f t="shared" si="249"/>
        <v>0</v>
      </c>
      <c r="H414" s="443"/>
      <c r="I414" s="443">
        <f t="shared" si="235"/>
        <v>0</v>
      </c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</row>
    <row r="415" spans="1:32" x14ac:dyDescent="0.25">
      <c r="A415" s="466"/>
      <c r="B415" s="94">
        <v>42</v>
      </c>
      <c r="C415" s="419"/>
      <c r="D415" s="346" t="s">
        <v>98</v>
      </c>
      <c r="E415" s="179">
        <f t="shared" ref="E415" si="250">E416+E419</f>
        <v>0</v>
      </c>
      <c r="F415" s="179">
        <f t="shared" ref="F415:G415" si="251">F416+F419</f>
        <v>310</v>
      </c>
      <c r="G415" s="179">
        <f t="shared" si="251"/>
        <v>0</v>
      </c>
      <c r="H415" s="467"/>
      <c r="I415" s="467">
        <f t="shared" si="235"/>
        <v>0</v>
      </c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</row>
    <row r="416" spans="1:32" x14ac:dyDescent="0.25">
      <c r="A416" s="449"/>
      <c r="B416" s="34">
        <v>422</v>
      </c>
      <c r="C416" s="31"/>
      <c r="D416" s="341" t="s">
        <v>99</v>
      </c>
      <c r="E416" s="158">
        <f t="shared" ref="E416" si="252">E417+E418</f>
        <v>0</v>
      </c>
      <c r="F416" s="158">
        <f t="shared" ref="F416:G416" si="253">F417+F418</f>
        <v>0</v>
      </c>
      <c r="G416" s="158">
        <f t="shared" si="253"/>
        <v>0</v>
      </c>
      <c r="H416" s="446"/>
      <c r="I416" s="446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</row>
    <row r="417" spans="1:32" x14ac:dyDescent="0.25">
      <c r="A417" s="448"/>
      <c r="B417" s="10">
        <v>4221</v>
      </c>
      <c r="C417" s="6"/>
      <c r="D417" s="342" t="s">
        <v>92</v>
      </c>
      <c r="E417" s="46">
        <v>0</v>
      </c>
      <c r="F417" s="56">
        <v>0</v>
      </c>
      <c r="G417" s="56">
        <v>0</v>
      </c>
      <c r="H417" s="442"/>
      <c r="I417" s="442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</row>
    <row r="418" spans="1:32" x14ac:dyDescent="0.25">
      <c r="A418" s="448"/>
      <c r="B418" s="10">
        <v>4227</v>
      </c>
      <c r="C418" s="6"/>
      <c r="D418" s="342" t="s">
        <v>253</v>
      </c>
      <c r="E418" s="46">
        <v>0</v>
      </c>
      <c r="F418" s="56">
        <v>0</v>
      </c>
      <c r="G418" s="56">
        <v>0</v>
      </c>
      <c r="H418" s="442"/>
      <c r="I418" s="442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</row>
    <row r="419" spans="1:32" x14ac:dyDescent="0.25">
      <c r="A419" s="449"/>
      <c r="B419" s="34">
        <v>424</v>
      </c>
      <c r="C419" s="31"/>
      <c r="D419" s="341" t="s">
        <v>100</v>
      </c>
      <c r="E419" s="158">
        <f t="shared" ref="E419" si="254">E420</f>
        <v>0</v>
      </c>
      <c r="F419" s="158">
        <f t="shared" ref="F419:G419" si="255">F420</f>
        <v>310</v>
      </c>
      <c r="G419" s="158">
        <f t="shared" si="255"/>
        <v>0</v>
      </c>
      <c r="H419" s="446"/>
      <c r="I419" s="446">
        <f t="shared" si="235"/>
        <v>0</v>
      </c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</row>
    <row r="420" spans="1:32" ht="15" customHeight="1" x14ac:dyDescent="0.25">
      <c r="A420" s="448"/>
      <c r="B420" s="10">
        <v>4241</v>
      </c>
      <c r="C420" s="6"/>
      <c r="D420" s="342" t="s">
        <v>101</v>
      </c>
      <c r="E420" s="46">
        <v>0</v>
      </c>
      <c r="F420" s="56">
        <v>310</v>
      </c>
      <c r="G420" s="56">
        <v>0</v>
      </c>
      <c r="H420" s="442"/>
      <c r="I420" s="442">
        <f t="shared" si="235"/>
        <v>0</v>
      </c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</row>
    <row r="421" spans="1:32" x14ac:dyDescent="0.25">
      <c r="A421" s="639" t="s">
        <v>134</v>
      </c>
      <c r="B421" s="640"/>
      <c r="C421" s="641"/>
      <c r="D421" s="347" t="s">
        <v>129</v>
      </c>
      <c r="E421" s="46"/>
      <c r="F421" s="56"/>
      <c r="G421" s="56"/>
      <c r="H421" s="442"/>
      <c r="I421" s="442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</row>
    <row r="422" spans="1:32" x14ac:dyDescent="0.25">
      <c r="A422" s="465"/>
      <c r="B422" s="92">
        <v>4</v>
      </c>
      <c r="C422" s="27"/>
      <c r="D422" s="345" t="s">
        <v>97</v>
      </c>
      <c r="E422" s="171">
        <f t="shared" ref="E422" si="256">E423</f>
        <v>0</v>
      </c>
      <c r="F422" s="171">
        <f t="shared" ref="F422:G422" si="257">F423</f>
        <v>0</v>
      </c>
      <c r="G422" s="171">
        <f t="shared" si="257"/>
        <v>0</v>
      </c>
      <c r="H422" s="443"/>
      <c r="I422" s="443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</row>
    <row r="423" spans="1:32" x14ac:dyDescent="0.25">
      <c r="A423" s="466"/>
      <c r="B423" s="94">
        <v>42</v>
      </c>
      <c r="C423" s="419"/>
      <c r="D423" s="346" t="s">
        <v>98</v>
      </c>
      <c r="E423" s="179">
        <f t="shared" ref="E423" si="258">E424+E426</f>
        <v>0</v>
      </c>
      <c r="F423" s="179">
        <f t="shared" ref="F423:G423" si="259">F424+F426</f>
        <v>0</v>
      </c>
      <c r="G423" s="179">
        <f t="shared" si="259"/>
        <v>0</v>
      </c>
      <c r="H423" s="467"/>
      <c r="I423" s="467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</row>
    <row r="424" spans="1:32" x14ac:dyDescent="0.25">
      <c r="A424" s="449"/>
      <c r="B424" s="34">
        <v>422</v>
      </c>
      <c r="C424" s="31"/>
      <c r="D424" s="341" t="s">
        <v>99</v>
      </c>
      <c r="E424" s="158">
        <f t="shared" ref="E424" si="260">E425</f>
        <v>0</v>
      </c>
      <c r="F424" s="158">
        <f t="shared" ref="F424:G424" si="261">F425</f>
        <v>0</v>
      </c>
      <c r="G424" s="158">
        <f t="shared" si="261"/>
        <v>0</v>
      </c>
      <c r="H424" s="446"/>
      <c r="I424" s="446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</row>
    <row r="425" spans="1:32" x14ac:dyDescent="0.25">
      <c r="A425" s="448"/>
      <c r="B425" s="10"/>
      <c r="C425" s="6"/>
      <c r="D425" s="342"/>
      <c r="E425" s="46"/>
      <c r="F425" s="56">
        <v>0</v>
      </c>
      <c r="G425" s="56">
        <v>0</v>
      </c>
      <c r="H425" s="442"/>
      <c r="I425" s="442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</row>
    <row r="426" spans="1:32" x14ac:dyDescent="0.25">
      <c r="A426" s="449"/>
      <c r="B426" s="34">
        <v>424</v>
      </c>
      <c r="C426" s="31"/>
      <c r="D426" s="341" t="s">
        <v>100</v>
      </c>
      <c r="E426" s="158">
        <f t="shared" ref="E426" si="262">E427</f>
        <v>0</v>
      </c>
      <c r="F426" s="158">
        <f t="shared" ref="F426:G426" si="263">F427</f>
        <v>0</v>
      </c>
      <c r="G426" s="158">
        <f t="shared" si="263"/>
        <v>0</v>
      </c>
      <c r="H426" s="446"/>
      <c r="I426" s="446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</row>
    <row r="427" spans="1:32" x14ac:dyDescent="0.25">
      <c r="A427" s="448"/>
      <c r="B427" s="10">
        <v>4241</v>
      </c>
      <c r="C427" s="6"/>
      <c r="D427" s="342" t="s">
        <v>101</v>
      </c>
      <c r="E427" s="46">
        <v>0</v>
      </c>
      <c r="F427" s="56">
        <v>0</v>
      </c>
      <c r="G427" s="56">
        <v>0</v>
      </c>
      <c r="H427" s="442"/>
      <c r="I427" s="442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</row>
    <row r="428" spans="1:32" x14ac:dyDescent="0.25">
      <c r="A428" s="510" t="s">
        <v>102</v>
      </c>
      <c r="B428" s="98"/>
      <c r="C428" s="97"/>
      <c r="D428" s="340" t="s">
        <v>103</v>
      </c>
      <c r="E428" s="195">
        <f t="shared" ref="E428:G431" si="264">E429</f>
        <v>0</v>
      </c>
      <c r="F428" s="195">
        <f t="shared" si="264"/>
        <v>0</v>
      </c>
      <c r="G428" s="195">
        <f t="shared" si="264"/>
        <v>0</v>
      </c>
      <c r="H428" s="536"/>
      <c r="I428" s="536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</row>
    <row r="429" spans="1:32" x14ac:dyDescent="0.25">
      <c r="A429" s="465"/>
      <c r="B429" s="92">
        <v>4</v>
      </c>
      <c r="C429" s="24"/>
      <c r="D429" s="348" t="s">
        <v>15</v>
      </c>
      <c r="E429" s="171">
        <f t="shared" si="264"/>
        <v>0</v>
      </c>
      <c r="F429" s="171">
        <f t="shared" si="264"/>
        <v>0</v>
      </c>
      <c r="G429" s="171">
        <f t="shared" si="264"/>
        <v>0</v>
      </c>
      <c r="H429" s="443"/>
      <c r="I429" s="443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</row>
    <row r="430" spans="1:32" x14ac:dyDescent="0.25">
      <c r="A430" s="466"/>
      <c r="B430" s="94">
        <v>45</v>
      </c>
      <c r="C430" s="415"/>
      <c r="D430" s="349" t="s">
        <v>74</v>
      </c>
      <c r="E430" s="179">
        <f t="shared" si="264"/>
        <v>0</v>
      </c>
      <c r="F430" s="179">
        <f t="shared" si="264"/>
        <v>0</v>
      </c>
      <c r="G430" s="179">
        <f t="shared" si="264"/>
        <v>0</v>
      </c>
      <c r="H430" s="467"/>
      <c r="I430" s="467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</row>
    <row r="431" spans="1:32" x14ac:dyDescent="0.25">
      <c r="A431" s="449"/>
      <c r="B431" s="34">
        <v>451</v>
      </c>
      <c r="C431" s="30"/>
      <c r="D431" s="350" t="s">
        <v>75</v>
      </c>
      <c r="E431" s="158">
        <f t="shared" si="264"/>
        <v>0</v>
      </c>
      <c r="F431" s="158">
        <f t="shared" si="264"/>
        <v>0</v>
      </c>
      <c r="G431" s="158">
        <f t="shared" si="264"/>
        <v>0</v>
      </c>
      <c r="H431" s="446"/>
      <c r="I431" s="446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</row>
    <row r="432" spans="1:32" x14ac:dyDescent="0.25">
      <c r="A432" s="448"/>
      <c r="B432" s="10">
        <v>4511</v>
      </c>
      <c r="C432" s="6"/>
      <c r="D432" s="351" t="s">
        <v>75</v>
      </c>
      <c r="E432" s="46">
        <v>0</v>
      </c>
      <c r="F432" s="56">
        <v>0</v>
      </c>
      <c r="G432" s="56">
        <v>0</v>
      </c>
      <c r="H432" s="442"/>
      <c r="I432" s="442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</row>
    <row r="433" spans="1:32" x14ac:dyDescent="0.25">
      <c r="A433" s="510" t="s">
        <v>70</v>
      </c>
      <c r="B433" s="76"/>
      <c r="C433" s="74"/>
      <c r="D433" s="340" t="s">
        <v>104</v>
      </c>
      <c r="E433" s="195">
        <f t="shared" ref="E433:G434" si="265">E434</f>
        <v>0</v>
      </c>
      <c r="F433" s="195">
        <f t="shared" si="265"/>
        <v>0</v>
      </c>
      <c r="G433" s="195">
        <f t="shared" si="265"/>
        <v>0</v>
      </c>
      <c r="H433" s="536"/>
      <c r="I433" s="536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</row>
    <row r="434" spans="1:32" x14ac:dyDescent="0.25">
      <c r="A434" s="465"/>
      <c r="B434" s="93">
        <v>3</v>
      </c>
      <c r="C434" s="24"/>
      <c r="D434" s="321" t="s">
        <v>13</v>
      </c>
      <c r="E434" s="171">
        <f t="shared" si="265"/>
        <v>0</v>
      </c>
      <c r="F434" s="171">
        <f t="shared" si="265"/>
        <v>0</v>
      </c>
      <c r="G434" s="171">
        <f t="shared" si="265"/>
        <v>0</v>
      </c>
      <c r="H434" s="443"/>
      <c r="I434" s="443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</row>
    <row r="435" spans="1:32" x14ac:dyDescent="0.25">
      <c r="A435" s="466"/>
      <c r="B435" s="95">
        <v>32</v>
      </c>
      <c r="C435" s="415"/>
      <c r="D435" s="352" t="s">
        <v>20</v>
      </c>
      <c r="E435" s="179">
        <f t="shared" ref="E435" si="266">E436+E438</f>
        <v>0</v>
      </c>
      <c r="F435" s="179">
        <f t="shared" ref="F435:G435" si="267">F436+F438</f>
        <v>0</v>
      </c>
      <c r="G435" s="179">
        <f t="shared" si="267"/>
        <v>0</v>
      </c>
      <c r="H435" s="467"/>
      <c r="I435" s="467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</row>
    <row r="436" spans="1:32" x14ac:dyDescent="0.25">
      <c r="A436" s="449"/>
      <c r="B436" s="96">
        <v>322</v>
      </c>
      <c r="C436" s="30"/>
      <c r="D436" s="353" t="s">
        <v>31</v>
      </c>
      <c r="E436" s="158">
        <f t="shared" ref="E436" si="268">E437</f>
        <v>0</v>
      </c>
      <c r="F436" s="158">
        <f t="shared" ref="F436:G436" si="269">F437</f>
        <v>0</v>
      </c>
      <c r="G436" s="158">
        <f t="shared" si="269"/>
        <v>0</v>
      </c>
      <c r="H436" s="446"/>
      <c r="I436" s="446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</row>
    <row r="437" spans="1:32" x14ac:dyDescent="0.25">
      <c r="A437" s="448"/>
      <c r="B437" s="7">
        <v>3224</v>
      </c>
      <c r="C437" s="6"/>
      <c r="D437" s="288" t="s">
        <v>105</v>
      </c>
      <c r="E437" s="46">
        <v>0</v>
      </c>
      <c r="F437" s="56">
        <v>0</v>
      </c>
      <c r="G437" s="56">
        <v>0</v>
      </c>
      <c r="H437" s="442"/>
      <c r="I437" s="442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</row>
    <row r="438" spans="1:32" x14ac:dyDescent="0.25">
      <c r="A438" s="449"/>
      <c r="B438" s="96">
        <v>323</v>
      </c>
      <c r="C438" s="30"/>
      <c r="D438" s="353" t="s">
        <v>36</v>
      </c>
      <c r="E438" s="158">
        <f t="shared" ref="E438" si="270">E439</f>
        <v>0</v>
      </c>
      <c r="F438" s="158">
        <f t="shared" ref="F438:G438" si="271">F439</f>
        <v>0</v>
      </c>
      <c r="G438" s="158">
        <f t="shared" si="271"/>
        <v>0</v>
      </c>
      <c r="H438" s="446"/>
      <c r="I438" s="446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</row>
    <row r="439" spans="1:32" x14ac:dyDescent="0.25">
      <c r="A439" s="448"/>
      <c r="B439" s="7">
        <v>3232</v>
      </c>
      <c r="C439" s="6"/>
      <c r="D439" s="288" t="s">
        <v>106</v>
      </c>
      <c r="E439" s="46">
        <v>0</v>
      </c>
      <c r="F439" s="56">
        <v>0</v>
      </c>
      <c r="G439" s="56">
        <v>0</v>
      </c>
      <c r="H439" s="442"/>
      <c r="I439" s="442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</row>
    <row r="440" spans="1:32" x14ac:dyDescent="0.25">
      <c r="A440" s="510" t="s">
        <v>107</v>
      </c>
      <c r="B440" s="76"/>
      <c r="C440" s="74"/>
      <c r="D440" s="340" t="s">
        <v>108</v>
      </c>
      <c r="E440" s="195">
        <f t="shared" ref="E440" si="272">E442+E446</f>
        <v>1424.9</v>
      </c>
      <c r="F440" s="195">
        <f t="shared" ref="F440:G440" si="273">F442+F446</f>
        <v>14020</v>
      </c>
      <c r="G440" s="195">
        <f t="shared" si="273"/>
        <v>1575.37</v>
      </c>
      <c r="H440" s="536">
        <f t="shared" si="234"/>
        <v>110.56003930100356</v>
      </c>
      <c r="I440" s="536">
        <f t="shared" si="235"/>
        <v>11.236590584878744</v>
      </c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</row>
    <row r="441" spans="1:32" x14ac:dyDescent="0.25">
      <c r="A441" s="639" t="s">
        <v>131</v>
      </c>
      <c r="B441" s="640"/>
      <c r="C441" s="641"/>
      <c r="D441" s="344" t="s">
        <v>125</v>
      </c>
      <c r="E441" s="46"/>
      <c r="F441" s="56"/>
      <c r="G441" s="56"/>
      <c r="H441" s="442"/>
      <c r="I441" s="442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</row>
    <row r="442" spans="1:32" x14ac:dyDescent="0.25">
      <c r="A442" s="465"/>
      <c r="B442" s="92">
        <v>3</v>
      </c>
      <c r="C442" s="27"/>
      <c r="D442" s="315" t="s">
        <v>13</v>
      </c>
      <c r="E442" s="171">
        <f t="shared" ref="E442:G444" si="274">E443</f>
        <v>1424.9</v>
      </c>
      <c r="F442" s="171">
        <f t="shared" si="274"/>
        <v>13400</v>
      </c>
      <c r="G442" s="171">
        <f t="shared" si="274"/>
        <v>1575.37</v>
      </c>
      <c r="H442" s="443">
        <f t="shared" si="234"/>
        <v>110.56003930100356</v>
      </c>
      <c r="I442" s="443">
        <f t="shared" si="235"/>
        <v>11.756492537313431</v>
      </c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</row>
    <row r="443" spans="1:32" ht="25.5" x14ac:dyDescent="0.25">
      <c r="A443" s="466"/>
      <c r="B443" s="94">
        <v>37</v>
      </c>
      <c r="C443" s="419"/>
      <c r="D443" s="346" t="s">
        <v>109</v>
      </c>
      <c r="E443" s="179">
        <f t="shared" si="274"/>
        <v>1424.9</v>
      </c>
      <c r="F443" s="179">
        <f t="shared" si="274"/>
        <v>13400</v>
      </c>
      <c r="G443" s="179">
        <f t="shared" si="274"/>
        <v>1575.37</v>
      </c>
      <c r="H443" s="467">
        <f t="shared" si="234"/>
        <v>110.56003930100356</v>
      </c>
      <c r="I443" s="467">
        <f t="shared" si="235"/>
        <v>11.756492537313431</v>
      </c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</row>
    <row r="444" spans="1:32" x14ac:dyDescent="0.25">
      <c r="A444" s="449"/>
      <c r="B444" s="34">
        <v>372</v>
      </c>
      <c r="C444" s="31"/>
      <c r="D444" s="341" t="s">
        <v>69</v>
      </c>
      <c r="E444" s="158">
        <f t="shared" si="274"/>
        <v>1424.9</v>
      </c>
      <c r="F444" s="158">
        <f t="shared" si="274"/>
        <v>13400</v>
      </c>
      <c r="G444" s="158">
        <f t="shared" si="274"/>
        <v>1575.37</v>
      </c>
      <c r="H444" s="446">
        <f t="shared" si="234"/>
        <v>110.56003930100356</v>
      </c>
      <c r="I444" s="446">
        <f t="shared" si="235"/>
        <v>11.756492537313431</v>
      </c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</row>
    <row r="445" spans="1:32" x14ac:dyDescent="0.25">
      <c r="A445" s="448"/>
      <c r="B445" s="10">
        <v>3722</v>
      </c>
      <c r="C445" s="6"/>
      <c r="D445" s="342" t="s">
        <v>110</v>
      </c>
      <c r="E445" s="46">
        <v>1424.9</v>
      </c>
      <c r="F445" s="56">
        <v>13400</v>
      </c>
      <c r="G445" s="56">
        <v>1575.37</v>
      </c>
      <c r="H445" s="442">
        <f t="shared" si="234"/>
        <v>110.56003930100356</v>
      </c>
      <c r="I445" s="442">
        <f t="shared" si="235"/>
        <v>11.756492537313431</v>
      </c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</row>
    <row r="446" spans="1:32" x14ac:dyDescent="0.25">
      <c r="A446" s="465"/>
      <c r="B446" s="92">
        <v>4</v>
      </c>
      <c r="C446" s="27"/>
      <c r="D446" s="354" t="s">
        <v>15</v>
      </c>
      <c r="E446" s="171">
        <f t="shared" ref="E446:G448" si="275">E447</f>
        <v>0</v>
      </c>
      <c r="F446" s="171">
        <f t="shared" si="275"/>
        <v>620</v>
      </c>
      <c r="G446" s="171">
        <f t="shared" si="275"/>
        <v>0</v>
      </c>
      <c r="H446" s="443"/>
      <c r="I446" s="443">
        <f t="shared" si="235"/>
        <v>0</v>
      </c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</row>
    <row r="447" spans="1:32" x14ac:dyDescent="0.25">
      <c r="A447" s="466"/>
      <c r="B447" s="94">
        <v>42</v>
      </c>
      <c r="C447" s="419"/>
      <c r="D447" s="355" t="s">
        <v>24</v>
      </c>
      <c r="E447" s="179">
        <f t="shared" si="275"/>
        <v>0</v>
      </c>
      <c r="F447" s="179">
        <f t="shared" si="275"/>
        <v>620</v>
      </c>
      <c r="G447" s="179">
        <f t="shared" si="275"/>
        <v>0</v>
      </c>
      <c r="H447" s="467"/>
      <c r="I447" s="467">
        <f t="shared" si="235"/>
        <v>0</v>
      </c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</row>
    <row r="448" spans="1:32" x14ac:dyDescent="0.25">
      <c r="A448" s="449"/>
      <c r="B448" s="34">
        <v>424</v>
      </c>
      <c r="C448" s="31"/>
      <c r="D448" s="296" t="s">
        <v>100</v>
      </c>
      <c r="E448" s="158">
        <f t="shared" si="275"/>
        <v>0</v>
      </c>
      <c r="F448" s="158">
        <f t="shared" si="275"/>
        <v>620</v>
      </c>
      <c r="G448" s="158">
        <f t="shared" si="275"/>
        <v>0</v>
      </c>
      <c r="H448" s="446"/>
      <c r="I448" s="446">
        <f t="shared" si="235"/>
        <v>0</v>
      </c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</row>
    <row r="449" spans="1:32" x14ac:dyDescent="0.25">
      <c r="A449" s="545"/>
      <c r="B449" s="161">
        <v>4241</v>
      </c>
      <c r="C449" s="160"/>
      <c r="D449" s="288" t="s">
        <v>111</v>
      </c>
      <c r="E449" s="46">
        <v>0</v>
      </c>
      <c r="F449" s="56">
        <v>620</v>
      </c>
      <c r="G449" s="56">
        <v>0</v>
      </c>
      <c r="H449" s="442"/>
      <c r="I449" s="442">
        <f t="shared" si="235"/>
        <v>0</v>
      </c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</row>
    <row r="450" spans="1:32" x14ac:dyDescent="0.25">
      <c r="A450" s="510" t="s">
        <v>234</v>
      </c>
      <c r="B450" s="76"/>
      <c r="C450" s="74"/>
      <c r="D450" s="340" t="s">
        <v>235</v>
      </c>
      <c r="E450" s="195">
        <f t="shared" ref="E450" si="276">E452</f>
        <v>1185.96</v>
      </c>
      <c r="F450" s="195">
        <f t="shared" ref="F450:G450" si="277">F452</f>
        <v>0</v>
      </c>
      <c r="G450" s="195">
        <f t="shared" si="277"/>
        <v>0</v>
      </c>
      <c r="H450" s="536">
        <f t="shared" si="234"/>
        <v>0</v>
      </c>
      <c r="I450" s="536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</row>
    <row r="451" spans="1:32" x14ac:dyDescent="0.25">
      <c r="A451" s="639" t="s">
        <v>131</v>
      </c>
      <c r="B451" s="640"/>
      <c r="C451" s="641"/>
      <c r="D451" s="344" t="s">
        <v>125</v>
      </c>
      <c r="E451" s="391"/>
      <c r="F451" s="56"/>
      <c r="G451" s="390"/>
      <c r="H451" s="546"/>
      <c r="I451" s="546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</row>
    <row r="452" spans="1:32" x14ac:dyDescent="0.25">
      <c r="A452" s="465"/>
      <c r="B452" s="93">
        <v>3</v>
      </c>
      <c r="C452" s="24"/>
      <c r="D452" s="321" t="s">
        <v>13</v>
      </c>
      <c r="E452" s="171">
        <f t="shared" ref="E452:G454" si="278">E453</f>
        <v>1185.96</v>
      </c>
      <c r="F452" s="171">
        <f t="shared" si="278"/>
        <v>0</v>
      </c>
      <c r="G452" s="171">
        <f t="shared" si="278"/>
        <v>0</v>
      </c>
      <c r="H452" s="443">
        <f t="shared" si="234"/>
        <v>0</v>
      </c>
      <c r="I452" s="443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</row>
    <row r="453" spans="1:32" x14ac:dyDescent="0.25">
      <c r="A453" s="466"/>
      <c r="B453" s="95">
        <v>32</v>
      </c>
      <c r="C453" s="415"/>
      <c r="D453" s="352" t="s">
        <v>20</v>
      </c>
      <c r="E453" s="179">
        <f t="shared" si="278"/>
        <v>1185.96</v>
      </c>
      <c r="F453" s="179">
        <f t="shared" si="278"/>
        <v>0</v>
      </c>
      <c r="G453" s="179">
        <f t="shared" si="278"/>
        <v>0</v>
      </c>
      <c r="H453" s="467">
        <f t="shared" si="234"/>
        <v>0</v>
      </c>
      <c r="I453" s="467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</row>
    <row r="454" spans="1:32" x14ac:dyDescent="0.25">
      <c r="A454" s="449"/>
      <c r="B454" s="96">
        <v>322</v>
      </c>
      <c r="C454" s="30"/>
      <c r="D454" s="353" t="s">
        <v>31</v>
      </c>
      <c r="E454" s="158">
        <f t="shared" si="278"/>
        <v>1185.96</v>
      </c>
      <c r="F454" s="158">
        <f t="shared" si="278"/>
        <v>0</v>
      </c>
      <c r="G454" s="158">
        <f t="shared" si="278"/>
        <v>0</v>
      </c>
      <c r="H454" s="446">
        <f t="shared" si="234"/>
        <v>0</v>
      </c>
      <c r="I454" s="446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</row>
    <row r="455" spans="1:32" x14ac:dyDescent="0.25">
      <c r="A455" s="448"/>
      <c r="B455" s="7">
        <v>3221</v>
      </c>
      <c r="C455" s="6"/>
      <c r="D455" s="342" t="s">
        <v>95</v>
      </c>
      <c r="E455" s="46">
        <v>1185.96</v>
      </c>
      <c r="F455" s="56">
        <v>0</v>
      </c>
      <c r="G455" s="56">
        <v>0</v>
      </c>
      <c r="H455" s="442">
        <f t="shared" si="234"/>
        <v>0</v>
      </c>
      <c r="I455" s="442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</row>
    <row r="456" spans="1:32" ht="30" x14ac:dyDescent="0.25">
      <c r="A456" s="510" t="s">
        <v>240</v>
      </c>
      <c r="B456" s="76"/>
      <c r="C456" s="74"/>
      <c r="D456" s="340" t="s">
        <v>241</v>
      </c>
      <c r="E456" s="159">
        <f>E458</f>
        <v>249.07</v>
      </c>
      <c r="F456" s="195">
        <f t="shared" ref="F456:G456" si="279">F458</f>
        <v>231</v>
      </c>
      <c r="G456" s="195">
        <f t="shared" si="279"/>
        <v>0</v>
      </c>
      <c r="H456" s="536">
        <f t="shared" si="234"/>
        <v>0</v>
      </c>
      <c r="I456" s="536">
        <f t="shared" si="235"/>
        <v>0</v>
      </c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</row>
    <row r="457" spans="1:32" x14ac:dyDescent="0.25">
      <c r="A457" s="639" t="s">
        <v>131</v>
      </c>
      <c r="B457" s="640"/>
      <c r="C457" s="641"/>
      <c r="D457" s="344" t="s">
        <v>125</v>
      </c>
      <c r="E457" s="391"/>
      <c r="F457" s="56"/>
      <c r="G457" s="390"/>
      <c r="H457" s="546"/>
      <c r="I457" s="546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</row>
    <row r="458" spans="1:32" x14ac:dyDescent="0.25">
      <c r="A458" s="465"/>
      <c r="B458" s="93">
        <v>3</v>
      </c>
      <c r="C458" s="24"/>
      <c r="D458" s="321" t="s">
        <v>13</v>
      </c>
      <c r="E458" s="47">
        <f t="shared" ref="E458:G459" si="280">E459</f>
        <v>249.07</v>
      </c>
      <c r="F458" s="171">
        <f t="shared" si="280"/>
        <v>231</v>
      </c>
      <c r="G458" s="171">
        <f t="shared" si="280"/>
        <v>0</v>
      </c>
      <c r="H458" s="443">
        <f t="shared" si="234"/>
        <v>0</v>
      </c>
      <c r="I458" s="443">
        <f t="shared" si="235"/>
        <v>0</v>
      </c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</row>
    <row r="459" spans="1:32" x14ac:dyDescent="0.25">
      <c r="A459" s="642">
        <v>381</v>
      </c>
      <c r="B459" s="643"/>
      <c r="C459" s="644"/>
      <c r="D459" s="334" t="s">
        <v>162</v>
      </c>
      <c r="E459" s="194">
        <f>E460</f>
        <v>249.07</v>
      </c>
      <c r="F459" s="194">
        <f t="shared" si="280"/>
        <v>231</v>
      </c>
      <c r="G459" s="194">
        <f t="shared" si="280"/>
        <v>0</v>
      </c>
      <c r="H459" s="547">
        <f t="shared" si="234"/>
        <v>0</v>
      </c>
      <c r="I459" s="547">
        <f t="shared" si="235"/>
        <v>0</v>
      </c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</row>
    <row r="460" spans="1:32" ht="15.75" thickBot="1" x14ac:dyDescent="0.3">
      <c r="A460" s="548"/>
      <c r="B460" s="549"/>
      <c r="C460" s="550">
        <v>3812</v>
      </c>
      <c r="D460" s="551" t="s">
        <v>163</v>
      </c>
      <c r="E460" s="552">
        <v>249.07</v>
      </c>
      <c r="F460" s="435">
        <v>231</v>
      </c>
      <c r="G460" s="553">
        <v>0</v>
      </c>
      <c r="H460" s="554">
        <f t="shared" si="234"/>
        <v>0</v>
      </c>
      <c r="I460" s="554">
        <f t="shared" si="235"/>
        <v>0</v>
      </c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</row>
    <row r="461" spans="1:32" x14ac:dyDescent="0.25"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</row>
  </sheetData>
  <mergeCells count="210">
    <mergeCell ref="A280:C280"/>
    <mergeCell ref="A46:C46"/>
    <mergeCell ref="A14:C14"/>
    <mergeCell ref="A19:C19"/>
    <mergeCell ref="A140:C140"/>
    <mergeCell ref="A151:C151"/>
    <mergeCell ref="A154:C154"/>
    <mergeCell ref="A155:C155"/>
    <mergeCell ref="A105:C105"/>
    <mergeCell ref="A107:C107"/>
    <mergeCell ref="A108:C108"/>
    <mergeCell ref="A89:C89"/>
    <mergeCell ref="A91:C91"/>
    <mergeCell ref="A83:C83"/>
    <mergeCell ref="A81:C81"/>
    <mergeCell ref="A106:C106"/>
    <mergeCell ref="A109:C109"/>
    <mergeCell ref="A138:C138"/>
    <mergeCell ref="A117:C117"/>
    <mergeCell ref="A118:C118"/>
    <mergeCell ref="A54:C54"/>
    <mergeCell ref="A92:C92"/>
    <mergeCell ref="A60:C60"/>
    <mergeCell ref="A57:C57"/>
    <mergeCell ref="A278:C278"/>
    <mergeCell ref="A279:C279"/>
    <mergeCell ref="A274:C274"/>
    <mergeCell ref="A277:C277"/>
    <mergeCell ref="A275:C275"/>
    <mergeCell ref="A258:C258"/>
    <mergeCell ref="A146:C146"/>
    <mergeCell ref="A147:C147"/>
    <mergeCell ref="A145:C145"/>
    <mergeCell ref="A198:C198"/>
    <mergeCell ref="A197:C197"/>
    <mergeCell ref="A262:C262"/>
    <mergeCell ref="A254:C254"/>
    <mergeCell ref="A203:C203"/>
    <mergeCell ref="A176:C176"/>
    <mergeCell ref="A183:C183"/>
    <mergeCell ref="A178:C178"/>
    <mergeCell ref="A257:C257"/>
    <mergeCell ref="A150:C150"/>
    <mergeCell ref="A309:C309"/>
    <mergeCell ref="A239:C239"/>
    <mergeCell ref="B229:C229"/>
    <mergeCell ref="A255:C255"/>
    <mergeCell ref="A245:C245"/>
    <mergeCell ref="A253:C253"/>
    <mergeCell ref="A45:C45"/>
    <mergeCell ref="A47:C47"/>
    <mergeCell ref="A48:C48"/>
    <mergeCell ref="A122:C122"/>
    <mergeCell ref="A115:C115"/>
    <mergeCell ref="A123:C123"/>
    <mergeCell ref="A75:C75"/>
    <mergeCell ref="A76:C76"/>
    <mergeCell ref="A113:C113"/>
    <mergeCell ref="A90:C90"/>
    <mergeCell ref="A96:C96"/>
    <mergeCell ref="A98:C98"/>
    <mergeCell ref="B227:C227"/>
    <mergeCell ref="B228:C228"/>
    <mergeCell ref="A238:C238"/>
    <mergeCell ref="B225:C225"/>
    <mergeCell ref="B226:C226"/>
    <mergeCell ref="A231:C231"/>
    <mergeCell ref="A281:C281"/>
    <mergeCell ref="A2:G2"/>
    <mergeCell ref="A67:C67"/>
    <mergeCell ref="A71:C71"/>
    <mergeCell ref="A8:C8"/>
    <mergeCell ref="A11:C11"/>
    <mergeCell ref="A161:C161"/>
    <mergeCell ref="A217:C217"/>
    <mergeCell ref="A218:C218"/>
    <mergeCell ref="A232:C232"/>
    <mergeCell ref="A233:C233"/>
    <mergeCell ref="A234:C234"/>
    <mergeCell ref="A235:C235"/>
    <mergeCell ref="A248:C248"/>
    <mergeCell ref="A252:C252"/>
    <mergeCell ref="A259:C259"/>
    <mergeCell ref="A260:C260"/>
    <mergeCell ref="A261:C261"/>
    <mergeCell ref="B264:C264"/>
    <mergeCell ref="A56:C56"/>
    <mergeCell ref="A5:H5"/>
    <mergeCell ref="A6:F6"/>
    <mergeCell ref="A13:C13"/>
    <mergeCell ref="A59:C59"/>
    <mergeCell ref="A15:C15"/>
    <mergeCell ref="A16:C16"/>
    <mergeCell ref="A17:C17"/>
    <mergeCell ref="A23:C23"/>
    <mergeCell ref="A24:C24"/>
    <mergeCell ref="A25:C25"/>
    <mergeCell ref="A12:C12"/>
    <mergeCell ref="A63:C63"/>
    <mergeCell ref="A69:C69"/>
    <mergeCell ref="A58:C58"/>
    <mergeCell ref="A72:C72"/>
    <mergeCell ref="A77:C77"/>
    <mergeCell ref="A85:C85"/>
    <mergeCell ref="A86:C86"/>
    <mergeCell ref="A100:C100"/>
    <mergeCell ref="A101:C101"/>
    <mergeCell ref="A104:C104"/>
    <mergeCell ref="A124:C124"/>
    <mergeCell ref="A130:C130"/>
    <mergeCell ref="A121:C121"/>
    <mergeCell ref="A132:C132"/>
    <mergeCell ref="A134:C134"/>
    <mergeCell ref="A135:C135"/>
    <mergeCell ref="A139:C139"/>
    <mergeCell ref="A141:C141"/>
    <mergeCell ref="A142:C142"/>
    <mergeCell ref="A153:C153"/>
    <mergeCell ref="A125:C125"/>
    <mergeCell ref="A126:C126"/>
    <mergeCell ref="A156:C156"/>
    <mergeCell ref="A157:C157"/>
    <mergeCell ref="A160:C160"/>
    <mergeCell ref="A163:C163"/>
    <mergeCell ref="A164:C164"/>
    <mergeCell ref="A172:C172"/>
    <mergeCell ref="A184:C184"/>
    <mergeCell ref="A185:C185"/>
    <mergeCell ref="A186:C186"/>
    <mergeCell ref="A206:C206"/>
    <mergeCell ref="A210:C210"/>
    <mergeCell ref="A212:C212"/>
    <mergeCell ref="A214:C214"/>
    <mergeCell ref="A219:C219"/>
    <mergeCell ref="B221:C221"/>
    <mergeCell ref="B222:C222"/>
    <mergeCell ref="B223:C223"/>
    <mergeCell ref="B224:C224"/>
    <mergeCell ref="A215:C215"/>
    <mergeCell ref="A211:C211"/>
    <mergeCell ref="A216:C216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A276:C276"/>
    <mergeCell ref="A288:C288"/>
    <mergeCell ref="A289:C289"/>
    <mergeCell ref="A291:C291"/>
    <mergeCell ref="A292:C292"/>
    <mergeCell ref="A296:C296"/>
    <mergeCell ref="A300:C300"/>
    <mergeCell ref="A305:C305"/>
    <mergeCell ref="A306:C306"/>
    <mergeCell ref="A308:C308"/>
    <mergeCell ref="A293:C293"/>
    <mergeCell ref="A295:C295"/>
    <mergeCell ref="A311:C311"/>
    <mergeCell ref="A312:C312"/>
    <mergeCell ref="A313:C313"/>
    <mergeCell ref="A315:C315"/>
    <mergeCell ref="A317:C317"/>
    <mergeCell ref="A318:C318"/>
    <mergeCell ref="A319:C319"/>
    <mergeCell ref="A322:C322"/>
    <mergeCell ref="A331:C331"/>
    <mergeCell ref="A320:C320"/>
    <mergeCell ref="A321:C321"/>
    <mergeCell ref="A323:C323"/>
    <mergeCell ref="A316:C316"/>
    <mergeCell ref="A329:C329"/>
    <mergeCell ref="A337:C337"/>
    <mergeCell ref="A339:C339"/>
    <mergeCell ref="A343:C343"/>
    <mergeCell ref="A346:C346"/>
    <mergeCell ref="B349:C349"/>
    <mergeCell ref="B350:C350"/>
    <mergeCell ref="A352:C352"/>
    <mergeCell ref="A357:C357"/>
    <mergeCell ref="A356:C356"/>
    <mergeCell ref="A345:C345"/>
    <mergeCell ref="A340:C340"/>
    <mergeCell ref="A9:C9"/>
    <mergeCell ref="A400:C400"/>
    <mergeCell ref="A401:C401"/>
    <mergeCell ref="A413:C413"/>
    <mergeCell ref="A421:C421"/>
    <mergeCell ref="A441:C441"/>
    <mergeCell ref="A451:C451"/>
    <mergeCell ref="A457:C457"/>
    <mergeCell ref="A459:C459"/>
    <mergeCell ref="A359:C359"/>
    <mergeCell ref="A366:C366"/>
    <mergeCell ref="A376:C376"/>
    <mergeCell ref="A378:C378"/>
    <mergeCell ref="A380:C380"/>
    <mergeCell ref="A381:C381"/>
    <mergeCell ref="A392:C392"/>
    <mergeCell ref="A396:C396"/>
    <mergeCell ref="A398:C398"/>
    <mergeCell ref="A384:C384"/>
    <mergeCell ref="A404:C404"/>
    <mergeCell ref="A360:C360"/>
    <mergeCell ref="A364:C364"/>
    <mergeCell ref="A365:C365"/>
    <mergeCell ref="A335:C335"/>
  </mergeCells>
  <pageMargins left="0.25" right="0.25" top="0.75" bottom="0.75" header="0.3" footer="0.3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List1</vt:lpstr>
      <vt:lpstr>SAŽETAK 0625</vt:lpstr>
      <vt:lpstr>Račun prihoda i rashoda</vt:lpstr>
      <vt:lpstr> Prihodi i rashodi po izvorima</vt:lpstr>
      <vt:lpstr>FUNKCIJSKA KLASIFIKACIJA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</cp:lastModifiedBy>
  <cp:lastPrinted>2026-07-14T08:03:09Z</cp:lastPrinted>
  <dcterms:created xsi:type="dcterms:W3CDTF">2022-08-12T12:51:27Z</dcterms:created>
  <dcterms:modified xsi:type="dcterms:W3CDTF">2026-07-14T09:14:12Z</dcterms:modified>
</cp:coreProperties>
</file>